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Asset Management\"/>
    </mc:Choice>
  </mc:AlternateContent>
  <bookViews>
    <workbookView xWindow="0" yWindow="0" windowWidth="23040" windowHeight="8040" tabRatio="932" activeTab="5"/>
  </bookViews>
  <sheets>
    <sheet name="1-General directions" sheetId="5" r:id="rId1"/>
    <sheet name="4-Mgmt Svcs Addendum A" sheetId="3" r:id="rId2"/>
    <sheet name="5-RSC Addendum B" sheetId="2" r:id="rId3"/>
    <sheet name="6-Transaction Schedules" sheetId="14" r:id="rId4"/>
    <sheet name="7-Commercial Schedule" sheetId="15" r:id="rId5"/>
    <sheet name="8-Annual Budget" sheetId="10" r:id="rId6"/>
    <sheet name="P&amp;L" sheetId="19" state="hidden" r:id="rId7"/>
    <sheet name="SD_Dropdowns" sheetId="20" state="veryHidden" r:id="rId8"/>
    <sheet name="MH Review Worksheet (year)" sheetId="17" state="hidden" r:id="rId9"/>
    <sheet name="Budget Review Report" sheetId="13" state="hidden" r:id="rId10"/>
    <sheet name="Sheet1" sheetId="12" state="hidden" r:id="rId11"/>
  </sheets>
  <externalReferences>
    <externalReference r:id="rId12"/>
    <externalReference r:id="rId13"/>
    <externalReference r:id="rId14"/>
  </externalReferences>
  <definedNames>
    <definedName name="_xlnm.Print_Area" localSheetId="0">'1-General directions'!$B$1:$J$15</definedName>
    <definedName name="_xlnm.Print_Area" localSheetId="1">'4-Mgmt Svcs Addendum A'!$B$1:$J$34</definedName>
    <definedName name="_xlnm.Print_Area" localSheetId="2">'5-RSC Addendum B'!$B$1:$J$35</definedName>
    <definedName name="_xlnm.Print_Area" localSheetId="3">'6-Transaction Schedules'!$A$1:$J$46</definedName>
    <definedName name="_xlnm.Print_Area" localSheetId="4">'7-Commercial Schedule'!$A$1:$J$26</definedName>
    <definedName name="_xlnm.Print_Area" localSheetId="5">'8-Annual Budget'!$B$1:$J$107</definedName>
    <definedName name="_xlnm.Print_Area" localSheetId="9">'Budget Review Report'!$A$1:$E$53</definedName>
    <definedName name="restrictions" localSheetId="6">[1]Sheet1!$B$11:$B$38</definedName>
    <definedName name="restrictions">Sheet1!$B$11:$B$38</definedName>
    <definedName name="SD_689x1_697x1_1347_B_0" localSheetId="6" hidden="1">'P&amp;L'!$O$7</definedName>
    <definedName name="SD_689x1_697x1_1348_B_0" localSheetId="6" hidden="1">'P&amp;L'!$O$8</definedName>
    <definedName name="SD_689x1_697x1_1349_B_0" localSheetId="6" hidden="1">'P&amp;L'!$O$9</definedName>
    <definedName name="SD_689x1_697x1_1351_B_0" localSheetId="6" hidden="1">'P&amp;L'!$O$11</definedName>
    <definedName name="SD_689x1_697x1_1353_B_0" localSheetId="6" hidden="1">'P&amp;L'!$O$13</definedName>
    <definedName name="SD_689x1_697x1_1355_B_0" localSheetId="6" hidden="1">'P&amp;L'!$O$15</definedName>
    <definedName name="SD_689x1_697x1_1357_B_0" localSheetId="6" hidden="1">'P&amp;L'!$O$17</definedName>
    <definedName name="SD_689x1_697x1_1359_B_0" localSheetId="6" hidden="1">'P&amp;L'!$O$19</definedName>
    <definedName name="SD_689x1_697x1_1360_B_0" localSheetId="6" hidden="1">'P&amp;L'!$O$20</definedName>
    <definedName name="SD_689x1_697x1_1361_B_0" localSheetId="6" hidden="1">'P&amp;L'!$O$21</definedName>
    <definedName name="SD_689x1_697x1_1362_B_0" localSheetId="6" hidden="1">'P&amp;L'!$O$22</definedName>
    <definedName name="SD_689x1_697x1_1363_B_0" localSheetId="6" hidden="1">'P&amp;L'!$O$23</definedName>
    <definedName name="SD_689x1_697x1_1364_B_0" localSheetId="6" hidden="1">'P&amp;L'!$O$24</definedName>
    <definedName name="SD_689x1_697x1_1365_B_0" localSheetId="6" hidden="1">'P&amp;L'!$O$25</definedName>
    <definedName name="SD_689x1_697x1_1368_B_0" localSheetId="6" hidden="1">'P&amp;L'!$O$28</definedName>
    <definedName name="SD_689x1_697x1_1370_B_0" localSheetId="6" hidden="1">'P&amp;L'!$O$30</definedName>
    <definedName name="SD_689x1_697x1_1372_B_0" localSheetId="6" hidden="1">'P&amp;L'!$O$32</definedName>
    <definedName name="SD_689x1_697x1_1374_B_0" localSheetId="6" hidden="1">'P&amp;L'!$O$34</definedName>
    <definedName name="SD_689x1_697x1_1376_B_0" localSheetId="6" hidden="1">'P&amp;L'!$O$36</definedName>
    <definedName name="SD_689x1_697x1_1378_B_0" localSheetId="6" hidden="1">'P&amp;L'!$O$38</definedName>
    <definedName name="SD_689x1_697x1_1381_B_0" localSheetId="6" hidden="1">'P&amp;L'!$O$41</definedName>
    <definedName name="SD_689x1_697x1_1384_B_0" localSheetId="6" hidden="1">'P&amp;L'!$O$59</definedName>
    <definedName name="SD_689x1_697x1_1386_B_0" localSheetId="6" hidden="1">'P&amp;L'!$O$61</definedName>
    <definedName name="SD_689x1_697x1_1388_B_0" localSheetId="6" hidden="1">'P&amp;L'!$O$63</definedName>
    <definedName name="SD_689x1_697x1_1390_B_0" localSheetId="6" hidden="1">'P&amp;L'!$O$65</definedName>
    <definedName name="SD_689x1_697x1_1393_B_0" localSheetId="6" hidden="1">'P&amp;L'!$O$68</definedName>
    <definedName name="SD_689x1_697x1_1395_B_0" localSheetId="6" hidden="1">'P&amp;L'!$O$70</definedName>
    <definedName name="SD_689x1_697x1_1396_B_0" localSheetId="6" hidden="1">'P&amp;L'!$O$71</definedName>
    <definedName name="SD_689x1_697x1_1397_B_0" localSheetId="6" hidden="1">'P&amp;L'!$O$72</definedName>
    <definedName name="SD_689x1_697x1_1398_B_0" localSheetId="6" hidden="1">'P&amp;L'!$O$73</definedName>
    <definedName name="SD_689x1_697x1_1399_B_0" localSheetId="6" hidden="1">'P&amp;L'!$O$74</definedName>
    <definedName name="SD_689x1_697x1_1400_B_0" localSheetId="6" hidden="1">'P&amp;L'!$O$75</definedName>
    <definedName name="SD_689x1_697x1_1401_B_0" localSheetId="6" hidden="1">'P&amp;L'!$O$76</definedName>
    <definedName name="SD_689x1_697x1_1403_B_0" localSheetId="6" hidden="1">'P&amp;L'!$O$78</definedName>
    <definedName name="SD_689x1_697x1_1405_B_0" localSheetId="6" hidden="1">'P&amp;L'!$O$80</definedName>
    <definedName name="SD_689x1_697x1_1407_B_0" localSheetId="6" hidden="1">'P&amp;L'!$O$82</definedName>
    <definedName name="SD_689x1_697x1_1411_B_0" localSheetId="6" hidden="1">'P&amp;L'!$O$86</definedName>
    <definedName name="SD_689x1_697x1_1412_B_0" localSheetId="6" hidden="1">'P&amp;L'!$O$87</definedName>
    <definedName name="SD_689x1_697x1_1413_B_0" localSheetId="6" hidden="1">'P&amp;L'!$O$88</definedName>
    <definedName name="SD_689x1_697x1_1414_B_0" localSheetId="6" hidden="1">'P&amp;L'!$O$89</definedName>
    <definedName name="SD_689x1_697x1_1415_B_0" localSheetId="6" hidden="1">'P&amp;L'!$O$90</definedName>
    <definedName name="SD_689x1_697x1_1417_B_0" localSheetId="6" hidden="1">'P&amp;L'!$O$92</definedName>
    <definedName name="SD_689x1_697x1_1419_B_0" localSheetId="6" hidden="1">'P&amp;L'!$O$94</definedName>
    <definedName name="SD_689x1_697x1_1421_B_0" localSheetId="6" hidden="1">'P&amp;L'!$O$96</definedName>
    <definedName name="SD_689x1_697x1_1423_B_0" localSheetId="6" hidden="1">'P&amp;L'!$O$98</definedName>
    <definedName name="SD_689x1_697x1_1425_B_0" localSheetId="6" hidden="1">'P&amp;L'!$O$100</definedName>
    <definedName name="SD_689x1_697x1_1426_B_0" localSheetId="6" hidden="1">'P&amp;L'!$O$101</definedName>
    <definedName name="SD_689x1_697x1_1427_B_0" localSheetId="6" hidden="1">'P&amp;L'!$O$102</definedName>
    <definedName name="SD_689x1_697x1_1429_B_0" localSheetId="6" hidden="1">'P&amp;L'!$O$104</definedName>
    <definedName name="SD_689x1_697x1_1431_B_0" localSheetId="6" hidden="1">'P&amp;L'!$O$106</definedName>
    <definedName name="SD_689x1_697x1_1432_B_0" localSheetId="6" hidden="1">'P&amp;L'!$O$107</definedName>
    <definedName name="SD_689x1_697x1_1433_B_0" localSheetId="6" hidden="1">'P&amp;L'!$O$108</definedName>
    <definedName name="SD_689x1_697x1_1435_B_0" localSheetId="6" hidden="1">'P&amp;L'!$O$110</definedName>
    <definedName name="SD_689x1_697x1_1437_B_0" localSheetId="6" hidden="1">'P&amp;L'!$O$112</definedName>
    <definedName name="SD_689x1_697x1_1439_B_0" localSheetId="6" hidden="1">'P&amp;L'!$O$114</definedName>
    <definedName name="SD_689x1_697x1_1441_B_0" localSheetId="6" hidden="1">'P&amp;L'!$O$116</definedName>
    <definedName name="SD_689x1_697x1_1443_B_0" localSheetId="6" hidden="1">'P&amp;L'!$O$118</definedName>
    <definedName name="SD_689x1_697x1_1445_B_0" localSheetId="6" hidden="1">'P&amp;L'!$O$120</definedName>
    <definedName name="SD_689x1_697x1_1448_B_0" localSheetId="6" hidden="1">'P&amp;L'!$O$123</definedName>
    <definedName name="SD_689x1_697x1_1450_B_0" localSheetId="6" hidden="1">'P&amp;L'!$O$125</definedName>
    <definedName name="SD_689x1_697x1_1451_B_0" localSheetId="6" hidden="1">'P&amp;L'!$O$126</definedName>
    <definedName name="SD_689x1_697x1_1452_B_0" localSheetId="6" hidden="1">'P&amp;L'!$O$127</definedName>
    <definedName name="SD_689x1_697x1_1453_B_0" localSheetId="6" hidden="1">'P&amp;L'!$O$128</definedName>
    <definedName name="SD_689x1_697x1_1454_B_0" localSheetId="6" hidden="1">'P&amp;L'!$O$129</definedName>
    <definedName name="SD_689x1_697x1_1455_B_0" localSheetId="6" hidden="1">'P&amp;L'!$O$130</definedName>
    <definedName name="SD_689x1_697x1_1456_B_0" localSheetId="6" hidden="1">'P&amp;L'!$O$131</definedName>
    <definedName name="SD_689x1_697x1_1459_B_0" localSheetId="6" hidden="1">'P&amp;L'!$O$134</definedName>
    <definedName name="SD_689x1_697x1_1461_B_0" localSheetId="6" hidden="1">'P&amp;L'!$O$136</definedName>
    <definedName name="SD_689x1_697x1_1463_B_0" localSheetId="6" hidden="1">'P&amp;L'!$O$138</definedName>
    <definedName name="SD_689x1_697x1_1464_B_0" localSheetId="6" hidden="1">'P&amp;L'!$O$139</definedName>
    <definedName name="SD_689x1_697x1_1465_B_0" localSheetId="6" hidden="1">'P&amp;L'!$O$140</definedName>
    <definedName name="SD_689x1_697x1_1466_B_0" localSheetId="6" hidden="1">'P&amp;L'!$O$141</definedName>
    <definedName name="SD_689x1_697x1_1467_B_0" localSheetId="6" hidden="1">'P&amp;L'!$O$142</definedName>
    <definedName name="SD_689x1_697x1_1468_B_0" localSheetId="6" hidden="1">'P&amp;L'!$O$143</definedName>
    <definedName name="SD_689x1_697x1_1470_B_0" localSheetId="6" hidden="1">'P&amp;L'!$O$145</definedName>
    <definedName name="SD_689x1_697x1_1471_B_0" localSheetId="6" hidden="1">'P&amp;L'!$O$146</definedName>
    <definedName name="SD_689x1_697x1_1472_B_0" localSheetId="6" hidden="1">'P&amp;L'!$O$147</definedName>
    <definedName name="SD_689x1_697x1_1473_B_0" localSheetId="6" hidden="1">'P&amp;L'!$O$148</definedName>
    <definedName name="SD_689x1_697x1_1474_B_0" localSheetId="6" hidden="1">'P&amp;L'!$O$149</definedName>
    <definedName name="SD_689x1_697x1_1475_B_0" localSheetId="6" hidden="1">'P&amp;L'!$O$150</definedName>
    <definedName name="SD_689x1_697x1_1477_B_0" localSheetId="6" hidden="1">'P&amp;L'!$O$152</definedName>
    <definedName name="SD_689x1_697x1_1478_B_0" localSheetId="6" hidden="1">'P&amp;L'!$O$153</definedName>
    <definedName name="SD_689x1_697x1_1479_B_0" localSheetId="6" hidden="1">'P&amp;L'!$O$154</definedName>
    <definedName name="SD_689x1_697x1_1480_B_0" localSheetId="6" hidden="1">'P&amp;L'!$O$155</definedName>
    <definedName name="SD_689x1_697x1_1481_B_0" localSheetId="6" hidden="1">'P&amp;L'!$O$156</definedName>
    <definedName name="SD_689x1_697x1_1482_B_0" localSheetId="6" hidden="1">'P&amp;L'!$O$157</definedName>
    <definedName name="SD_689x1_697x1_1483_B_0" localSheetId="6" hidden="1">'P&amp;L'!$O$158</definedName>
    <definedName name="SD_689x1_697x1_1484_B_0" localSheetId="6" hidden="1">'P&amp;L'!$O$159</definedName>
    <definedName name="SD_689x1_697x1_1486_B_0" localSheetId="6" hidden="1">'P&amp;L'!$O$161</definedName>
    <definedName name="SD_689x1_697x1_1488_B_0" localSheetId="6" hidden="1">'P&amp;L'!$O$163</definedName>
    <definedName name="SD_689x1_697x1_1489_B_0" localSheetId="6" hidden="1">'P&amp;L'!$O$164</definedName>
    <definedName name="SD_689x1_697x1_1490_B_0" localSheetId="6" hidden="1">'P&amp;L'!$O$165</definedName>
    <definedName name="SD_689x1_697x1_1492_B_0" localSheetId="6" hidden="1">'P&amp;L'!$O$167</definedName>
    <definedName name="SD_689x1_697x1_1493_B_0" localSheetId="6" hidden="1">'P&amp;L'!$O$168</definedName>
    <definedName name="SD_689x1_697x1_1494_B_0" localSheetId="6" hidden="1">'P&amp;L'!$O$169</definedName>
    <definedName name="SD_689x1_697x1_1496_B_0" localSheetId="6" hidden="1">'P&amp;L'!$O$171</definedName>
    <definedName name="SD_689x1_697x1_1498_B_0" localSheetId="6" hidden="1">'P&amp;L'!$O$173</definedName>
    <definedName name="SD_689x1_697x1_1500_B_0" localSheetId="6" hidden="1">'P&amp;L'!$O$175</definedName>
    <definedName name="SD_689x1_697x1_1503_B_0" localSheetId="6" hidden="1">'P&amp;L'!$O$178</definedName>
    <definedName name="SD_689x1_697x1_1505_B_0" localSheetId="6" hidden="1">'P&amp;L'!$O$180</definedName>
    <definedName name="SD_689x1_697x1_1508_B_0" localSheetId="6" hidden="1">'P&amp;L'!$O$183</definedName>
    <definedName name="SD_689x1_697x1_1509_B_0" localSheetId="6" hidden="1">'P&amp;L'!$O$184</definedName>
    <definedName name="SD_689x1_697x1_1510_B_0" localSheetId="6" hidden="1">'P&amp;L'!$O$185</definedName>
    <definedName name="SD_689x1_697x1_1512_B_0" localSheetId="6" hidden="1">'P&amp;L'!$O$187</definedName>
    <definedName name="SD_689x1_697x1_1514_B_0" localSheetId="6" hidden="1">'P&amp;L'!$O$189</definedName>
    <definedName name="SD_689x1_697x1_1515_B_0" localSheetId="6" hidden="1">'P&amp;L'!$O$190</definedName>
    <definedName name="SD_689x1_697x1_1516_B_0" localSheetId="6" hidden="1">'P&amp;L'!$O$191</definedName>
    <definedName name="SD_689x1_697x1_1517_B_0" localSheetId="6" hidden="1">'P&amp;L'!$O$192</definedName>
    <definedName name="SD_689x1_697x1_1518_B_0" localSheetId="6" hidden="1">'P&amp;L'!$O$193</definedName>
    <definedName name="SD_689x1_697x1_1519_B_0" localSheetId="6" hidden="1">'P&amp;L'!$O$194</definedName>
    <definedName name="SD_689x1_697x1_1520_B_0" localSheetId="6" hidden="1">'P&amp;L'!$O$195</definedName>
    <definedName name="SD_689x1_697x1_1522_B_0" localSheetId="6" hidden="1">'P&amp;L'!$O$197</definedName>
    <definedName name="SD_689x1_697x1_1523_B_0" localSheetId="6" hidden="1">'P&amp;L'!$O$198</definedName>
    <definedName name="SD_689x1_697x1_1524_B_0" localSheetId="6" hidden="1">'P&amp;L'!$O$199</definedName>
    <definedName name="SD_689x1_697x1_1526_B_0" localSheetId="6" hidden="1">'P&amp;L'!$O$201</definedName>
    <definedName name="SD_689x1_697x1_1529_B_0" localSheetId="6" hidden="1">'P&amp;L'!$O$204</definedName>
    <definedName name="SD_689x1_697x1_1530_B_0" localSheetId="6" hidden="1">'P&amp;L'!$O$205</definedName>
    <definedName name="SD_689x1_697x1_1531_B_0" localSheetId="6" hidden="1">'P&amp;L'!$O$206</definedName>
    <definedName name="SD_689x1_697x1_1532_B_0" localSheetId="6" hidden="1">'P&amp;L'!$O$207</definedName>
    <definedName name="SD_689x1_697x1_1533_B_0" localSheetId="6" hidden="1">'P&amp;L'!$O$208</definedName>
    <definedName name="SD_689x1_697x1_1534_B_0" localSheetId="6" hidden="1">'P&amp;L'!$O$209</definedName>
    <definedName name="SD_689x1_697x1_1536_B_0" localSheetId="6" hidden="1">'P&amp;L'!$O$211</definedName>
    <definedName name="SD_689x1_697x1_1537_B_0" localSheetId="6" hidden="1">'P&amp;L'!$O$212</definedName>
    <definedName name="SD_689x1_697x1_1538_B_0" localSheetId="6" hidden="1">'P&amp;L'!$O$213</definedName>
    <definedName name="SD_689x1_697x1_1539_B_0" localSheetId="6" hidden="1">'P&amp;L'!$O$214</definedName>
    <definedName name="SD_689x1_697x1_1540_B_0" localSheetId="6" hidden="1">'P&amp;L'!$O$215</definedName>
    <definedName name="SD_689x1_697x1_1541_B_0" localSheetId="6" hidden="1">'P&amp;L'!$O$216</definedName>
    <definedName name="SD_689x1_697x1_1543_B_0" localSheetId="6" hidden="1">'P&amp;L'!$O$218</definedName>
    <definedName name="SD_689x1_697x1_1544_B_0" localSheetId="6" hidden="1">'P&amp;L'!$O$219</definedName>
    <definedName name="SD_689x1_697x1_1545_B_0" localSheetId="6" hidden="1">'P&amp;L'!$O$220</definedName>
    <definedName name="SD_689x1_697x1_1546_B_0" localSheetId="6" hidden="1">'P&amp;L'!$O$221</definedName>
    <definedName name="SD_689x1_697x1_1547_B_0" localSheetId="6" hidden="1">'P&amp;L'!$O$222</definedName>
    <definedName name="SD_689x1_697x1_1548_B_0" localSheetId="6" hidden="1">'P&amp;L'!$O$223</definedName>
    <definedName name="SD_689x1_697x1_1550_B_0" localSheetId="6" hidden="1">'P&amp;L'!$O$225</definedName>
    <definedName name="SD_689x1_697x1_1551_B_0" localSheetId="6" hidden="1">'P&amp;L'!$O$226</definedName>
    <definedName name="SD_689x1_697x1_1552_B_0" localSheetId="6" hidden="1">'P&amp;L'!$O$227</definedName>
    <definedName name="SD_689x1_697x1_1554_B_0" localSheetId="6" hidden="1">'P&amp;L'!$O$229</definedName>
    <definedName name="SD_689x1_697x1_1555_B_0" localSheetId="6" hidden="1">'P&amp;L'!$O$230</definedName>
    <definedName name="SD_689x1_697x1_1557_B_0" localSheetId="6" hidden="1">'P&amp;L'!$O$232</definedName>
    <definedName name="SD_689x1_697x1_1559_B_0" localSheetId="6" hidden="1">'P&amp;L'!$O$234</definedName>
    <definedName name="SD_689x1_697x1_1561_B_0" localSheetId="6" hidden="1">'P&amp;L'!$O$236</definedName>
    <definedName name="SD_689x1_697x1_1564_B_0" localSheetId="6" hidden="1">'P&amp;L'!$O$239</definedName>
    <definedName name="SD_689x1_697x1_1567_B_0" localSheetId="6" hidden="1">'P&amp;L'!$O$265</definedName>
    <definedName name="SD_689x1_697x1_1570_B_0" localSheetId="6" hidden="1">'P&amp;L'!$O$268</definedName>
    <definedName name="SD_689x1_697x1_1572_B_0" localSheetId="6" hidden="1">'P&amp;L'!$O$270</definedName>
    <definedName name="SD_689x1_697x1_1574_B_0" localSheetId="6" hidden="1">'P&amp;L'!$O$272</definedName>
    <definedName name="SD_689x1_697x1_1576_B_0" localSheetId="6" hidden="1">'P&amp;L'!$O$274</definedName>
    <definedName name="SD_689x1_697x1_1578_B_0" localSheetId="6" hidden="1">'P&amp;L'!$O$276</definedName>
    <definedName name="SD_689x1_697x1_1579_B_0" localSheetId="6" hidden="1">'P&amp;L'!$O$277</definedName>
    <definedName name="SD_689x1_697x1_1580_B_0" localSheetId="6" hidden="1">'P&amp;L'!$O$278</definedName>
    <definedName name="SD_689x1_697x1_1582_B_0" localSheetId="6" hidden="1">'P&amp;L'!$O$280</definedName>
    <definedName name="SD_689x1_697x1_1677_B_0" localSheetId="6" hidden="1">'P&amp;L'!$T$3</definedName>
    <definedName name="SD_689x1_697x1_1689_B_0" localSheetId="6" hidden="1">'P&amp;L'!$O$41</definedName>
    <definedName name="SD_689x1_697x1_1691_B_0" localSheetId="6" hidden="1">'P&amp;L'!$O$239</definedName>
    <definedName name="SD_689x1_697x1_1696_B_0" localSheetId="6" hidden="1">'P&amp;L'!$O$43</definedName>
    <definedName name="SD_689x1_697x1_1697_B_0" localSheetId="6" hidden="1">'P&amp;L'!$O$44</definedName>
    <definedName name="SD_689x1_697x1_1698_B_0" localSheetId="6" hidden="1">'P&amp;L'!$O$45</definedName>
    <definedName name="SD_689x1_697x1_1699_B_0" localSheetId="6" hidden="1">'P&amp;L'!$O$46</definedName>
    <definedName name="SD_689x1_697x1_1700_B_0" localSheetId="6" hidden="1">'P&amp;L'!$O$47</definedName>
    <definedName name="SD_689x1_697x1_1701_B_0" localSheetId="6" hidden="1">'P&amp;L'!$O$48</definedName>
    <definedName name="SD_689x1_697x1_1703_B_0" localSheetId="6" hidden="1">'P&amp;L'!$O$50</definedName>
    <definedName name="SD_689x1_697x1_1704_B_0" localSheetId="6" hidden="1">'P&amp;L'!$O$51</definedName>
    <definedName name="SD_689x1_697x1_1705_B_0" localSheetId="6" hidden="1">'P&amp;L'!$O$52</definedName>
    <definedName name="SD_689x1_697x1_1706_B_0" localSheetId="6" hidden="1">'P&amp;L'!$O$53</definedName>
    <definedName name="SD_689x1_697x1_1707_B_0" localSheetId="6" hidden="1">'P&amp;L'!$O$54</definedName>
    <definedName name="SD_689x1_697x1_1709_B_0" localSheetId="6" hidden="1">'P&amp;L'!$O$56</definedName>
    <definedName name="SD_689x1_697x1_1711_B_0" localSheetId="6" hidden="1">'P&amp;L'!$O$241</definedName>
    <definedName name="SD_689x1_697x1_1712_B_0" localSheetId="6" hidden="1">'P&amp;L'!$O$242</definedName>
    <definedName name="SD_689x1_697x1_1713_B_0" localSheetId="6" hidden="1">'P&amp;L'!$O$243</definedName>
    <definedName name="SD_689x1_697x1_1715_B_0" localSheetId="6" hidden="1">'P&amp;L'!$O$245</definedName>
    <definedName name="SD_689x1_697x1_1717_B_0" localSheetId="6" hidden="1">'P&amp;L'!$O$247</definedName>
    <definedName name="SD_689x1_697x1_1718_B_0" localSheetId="6" hidden="1">'P&amp;L'!$O$248</definedName>
    <definedName name="SD_689x1_697x1_1719_B_0" localSheetId="6" hidden="1">'P&amp;L'!$O$249</definedName>
    <definedName name="SD_689x1_697x1_1721_B_0" localSheetId="6" hidden="1">'P&amp;L'!$O$251</definedName>
    <definedName name="SD_689x1_697x1_1722_B_0" localSheetId="6" hidden="1">'P&amp;L'!$O$252</definedName>
    <definedName name="SD_689x1_697x1_1723_B_0" localSheetId="6" hidden="1">'P&amp;L'!$O$253</definedName>
    <definedName name="SD_689x1_697x1_1725_B_0" localSheetId="6" hidden="1">'P&amp;L'!$O$255</definedName>
    <definedName name="SD_689x1_697x1_1727_B_0" localSheetId="6" hidden="1">'P&amp;L'!$O$257</definedName>
    <definedName name="SD_689x1_697x1_1729_B_0" localSheetId="6" hidden="1">'P&amp;L'!$O$259</definedName>
    <definedName name="SD_689x1_697x1_1730_B_0" localSheetId="6" hidden="1">'P&amp;L'!$O$260</definedName>
    <definedName name="SD_689x1_697x1_1732_B_0" localSheetId="6" hidden="1">'P&amp;L'!$O$262</definedName>
    <definedName name="SD_D_PL_StandardizedFinancialAuditOpinion_Name" localSheetId="6" hidden="1">[2]SD_Dropdowns!$G$2:$G$8</definedName>
    <definedName name="SD_D_PL_StandardizedFinancialAuditOpinion_Name" hidden="1">[3]SD_Dropdowns!$G$2:$G$8</definedName>
    <definedName name="SD_D_PL_StandardizedFinancialHUDCompliance_Name" localSheetId="6" hidden="1">[2]SD_Dropdowns!$I$2:$I$6</definedName>
    <definedName name="SD_D_PL_StandardizedFinancialHUDCompliance_Name" hidden="1">[3]SD_Dropdowns!$I$2:$I$6</definedName>
    <definedName name="SD_D_PL_StandardizedFinancialReportingSource_Name" localSheetId="6" hidden="1">[2]SD_Dropdowns!$E$2:$E$5</definedName>
    <definedName name="SD_D_PL_StandardizedFinancialReportingSource_Name" hidden="1">[3]SD_Dropdowns!$E$2:$E$5</definedName>
    <definedName name="SD_D_PL_YesNo_Name" localSheetId="6" hidden="1">[2]SD_Dropdowns!$C$2:$C$4</definedName>
    <definedName name="SD_D_PL_YesNo_Name" hidden="1">[3]SD_Dropdowns!$C$2:$C$4</definedName>
  </definedNames>
  <calcPr calcId="162913"/>
</workbook>
</file>

<file path=xl/calcChain.xml><?xml version="1.0" encoding="utf-8"?>
<calcChain xmlns="http://schemas.openxmlformats.org/spreadsheetml/2006/main">
  <c r="O279" i="19" l="1"/>
  <c r="O144" i="19"/>
  <c r="O81" i="19"/>
  <c r="O95" i="19" l="1"/>
  <c r="O94" i="19"/>
  <c r="H27" i="3" l="1"/>
  <c r="I27" i="3"/>
  <c r="O262" i="19" l="1"/>
  <c r="O236" i="19" l="1"/>
  <c r="G43" i="10" l="1"/>
  <c r="G33" i="10"/>
  <c r="O247" i="19" l="1"/>
  <c r="O242" i="19"/>
  <c r="O239" i="19"/>
  <c r="O211" i="19"/>
  <c r="O204" i="19"/>
  <c r="O199" i="19"/>
  <c r="O197" i="19"/>
  <c r="O189" i="19"/>
  <c r="O183" i="19"/>
  <c r="O175" i="19"/>
  <c r="O171" i="19"/>
  <c r="O167" i="19"/>
  <c r="O161" i="19"/>
  <c r="O155" i="19"/>
  <c r="O153" i="19"/>
  <c r="O152" i="19"/>
  <c r="O148" i="19"/>
  <c r="O146" i="19"/>
  <c r="O145" i="19"/>
  <c r="O140" i="19"/>
  <c r="O139" i="19"/>
  <c r="O138" i="19"/>
  <c r="O131" i="19"/>
  <c r="O128" i="19"/>
  <c r="O126" i="19"/>
  <c r="O123" i="19"/>
  <c r="O120" i="19"/>
  <c r="O116" i="19"/>
  <c r="O114" i="19"/>
  <c r="O112" i="19"/>
  <c r="O110" i="19"/>
  <c r="O106" i="19"/>
  <c r="O104" i="19"/>
  <c r="O100" i="19"/>
  <c r="O98" i="19"/>
  <c r="O92" i="19"/>
  <c r="O88" i="19"/>
  <c r="O87" i="19"/>
  <c r="O82" i="19"/>
  <c r="O80" i="19"/>
  <c r="O70" i="19"/>
  <c r="O65" i="19"/>
  <c r="O63" i="19"/>
  <c r="O53" i="19"/>
  <c r="O52" i="19"/>
  <c r="O51" i="19"/>
  <c r="O50" i="19"/>
  <c r="I54" i="10" l="1"/>
  <c r="I55" i="10"/>
  <c r="I56" i="10"/>
  <c r="F54" i="10"/>
  <c r="F55" i="10"/>
  <c r="F56" i="10"/>
  <c r="J17" i="10" l="1"/>
  <c r="J16" i="10"/>
  <c r="J13" i="10"/>
  <c r="J12" i="10"/>
  <c r="C13" i="10"/>
  <c r="C14" i="10"/>
  <c r="C15" i="10"/>
  <c r="C16" i="10"/>
  <c r="C17" i="10"/>
  <c r="C18" i="10"/>
  <c r="C12" i="10"/>
  <c r="H55" i="10" l="1"/>
  <c r="H56" i="10"/>
  <c r="H54" i="10"/>
  <c r="O261" i="19"/>
  <c r="O238" i="19"/>
  <c r="O235" i="19"/>
  <c r="O210" i="19"/>
  <c r="O203" i="19"/>
  <c r="O188" i="19"/>
  <c r="O182" i="19"/>
  <c r="O170" i="19"/>
  <c r="O166" i="19"/>
  <c r="O122" i="19"/>
  <c r="O119" i="19"/>
  <c r="O113" i="19"/>
  <c r="O111" i="19"/>
  <c r="O109" i="19"/>
  <c r="O105" i="19"/>
  <c r="O103" i="19"/>
  <c r="O91" i="19"/>
  <c r="O85" i="19"/>
  <c r="O69" i="19"/>
  <c r="O64" i="19"/>
  <c r="O275" i="19"/>
  <c r="O273" i="19"/>
  <c r="O271" i="19"/>
  <c r="O266" i="19" s="1"/>
  <c r="O269" i="19"/>
  <c r="O267" i="19"/>
  <c r="O258" i="19"/>
  <c r="O256" i="19"/>
  <c r="O254" i="19"/>
  <c r="O250" i="19"/>
  <c r="O246" i="19"/>
  <c r="O244" i="19"/>
  <c r="O240" i="19"/>
  <c r="O233" i="19"/>
  <c r="O231" i="19"/>
  <c r="O228" i="19"/>
  <c r="O224" i="19"/>
  <c r="O217" i="19"/>
  <c r="O200" i="19"/>
  <c r="O196" i="19"/>
  <c r="O186" i="19"/>
  <c r="O179" i="19"/>
  <c r="O176" i="19" s="1"/>
  <c r="O177" i="19"/>
  <c r="O174" i="19"/>
  <c r="O172" i="19"/>
  <c r="O162" i="19"/>
  <c r="O160" i="19"/>
  <c r="O135" i="19"/>
  <c r="O133" i="19"/>
  <c r="O117" i="19"/>
  <c r="O115" i="19"/>
  <c r="O99" i="19"/>
  <c r="O97" i="19"/>
  <c r="O93" i="19"/>
  <c r="O79" i="19"/>
  <c r="O77" i="19"/>
  <c r="O67" i="19"/>
  <c r="O60" i="19"/>
  <c r="O58" i="19"/>
  <c r="O55" i="19"/>
  <c r="O42" i="19"/>
  <c r="O40" i="19"/>
  <c r="O37" i="19"/>
  <c r="O35" i="19"/>
  <c r="O33" i="19"/>
  <c r="O31" i="19"/>
  <c r="O29" i="19"/>
  <c r="O27" i="19"/>
  <c r="O26" i="19" s="1"/>
  <c r="O18" i="19"/>
  <c r="O16" i="19"/>
  <c r="O14" i="19"/>
  <c r="O10" i="19"/>
  <c r="O137" i="19" l="1"/>
  <c r="O237" i="19"/>
  <c r="O181" i="19"/>
  <c r="O151" i="19"/>
  <c r="O124" i="19"/>
  <c r="O121" i="19" s="1"/>
  <c r="O49" i="19"/>
  <c r="O39" i="19" s="1"/>
  <c r="O66" i="19"/>
  <c r="O84" i="19"/>
  <c r="O202" i="19"/>
  <c r="O132" i="19" l="1"/>
  <c r="K32" i="17" l="1"/>
  <c r="J32" i="17"/>
  <c r="D13" i="17"/>
  <c r="I20" i="14" l="1"/>
  <c r="I19" i="14"/>
  <c r="I18" i="14"/>
  <c r="I17" i="14"/>
  <c r="F46" i="14"/>
  <c r="F46" i="10"/>
  <c r="F47" i="10"/>
  <c r="F48" i="10"/>
  <c r="F49" i="10"/>
  <c r="F50" i="10"/>
  <c r="F51" i="10"/>
  <c r="F52" i="10"/>
  <c r="F53" i="10"/>
  <c r="F57" i="10"/>
  <c r="F45" i="10"/>
  <c r="F42" i="10"/>
  <c r="F35" i="10"/>
  <c r="F34" i="10"/>
  <c r="F33" i="10"/>
  <c r="F30" i="10"/>
  <c r="F22" i="15"/>
  <c r="F23" i="15"/>
  <c r="F24" i="15"/>
  <c r="F21" i="15"/>
  <c r="F16" i="15"/>
  <c r="F17" i="15"/>
  <c r="F18" i="15"/>
  <c r="F26" i="2"/>
  <c r="F27" i="2"/>
  <c r="F28" i="2"/>
  <c r="F29" i="2"/>
  <c r="F30" i="2"/>
  <c r="F31" i="2"/>
  <c r="F32" i="2"/>
  <c r="F33" i="2"/>
  <c r="F25" i="2"/>
  <c r="F18" i="2"/>
  <c r="F19" i="2"/>
  <c r="F20" i="2"/>
  <c r="F21" i="2"/>
  <c r="F22" i="2"/>
  <c r="F24" i="3"/>
  <c r="F25" i="3"/>
  <c r="F26" i="3"/>
  <c r="F27" i="3"/>
  <c r="F28" i="3"/>
  <c r="H21" i="14" l="1"/>
  <c r="G100" i="10" s="1"/>
  <c r="E21" i="14"/>
  <c r="G21" i="14"/>
  <c r="E100" i="10" s="1"/>
  <c r="E98" i="10" l="1"/>
  <c r="G98" i="10"/>
  <c r="G101" i="10"/>
  <c r="E27" i="13" s="1"/>
  <c r="E46" i="14"/>
  <c r="E101" i="10" s="1"/>
  <c r="G13" i="17" l="1"/>
  <c r="F27" i="17" l="1"/>
  <c r="D27" i="17"/>
  <c r="D26" i="17"/>
  <c r="E27" i="17" l="1"/>
  <c r="G27" i="17" s="1"/>
  <c r="D16" i="14" l="1"/>
  <c r="K4" i="17"/>
  <c r="J6" i="17"/>
  <c r="J4" i="17"/>
  <c r="J30" i="17"/>
  <c r="J26" i="17"/>
  <c r="J24" i="17"/>
  <c r="J16" i="17"/>
  <c r="I57" i="10"/>
  <c r="L32" i="17" l="1"/>
  <c r="M32" i="17" s="1"/>
  <c r="B11" i="13" l="1"/>
  <c r="G105" i="10" l="1"/>
  <c r="C105" i="10"/>
  <c r="D105" i="10"/>
  <c r="E105" i="10"/>
  <c r="F23" i="17" s="1"/>
  <c r="B6" i="13" l="1"/>
  <c r="B10" i="13"/>
  <c r="C3" i="17" l="1"/>
  <c r="C6" i="17"/>
  <c r="H57" i="10"/>
  <c r="B9" i="13"/>
  <c r="C5" i="17"/>
  <c r="B8" i="13"/>
  <c r="C4" i="17"/>
  <c r="H34" i="10"/>
  <c r="H35" i="10"/>
  <c r="H28" i="10"/>
  <c r="H25" i="10"/>
  <c r="H30" i="10"/>
  <c r="H24" i="10"/>
  <c r="K30" i="17"/>
  <c r="K26" i="17"/>
  <c r="K24" i="17"/>
  <c r="K16" i="17"/>
  <c r="K6" i="17"/>
  <c r="C21" i="17"/>
  <c r="C22" i="17"/>
  <c r="C20" i="17"/>
  <c r="C19" i="17"/>
  <c r="L30" i="17" l="1"/>
  <c r="K7" i="17"/>
  <c r="L24" i="17"/>
  <c r="M24" i="17" s="1"/>
  <c r="L16" i="17"/>
  <c r="M16" i="17" s="1"/>
  <c r="C23" i="17"/>
  <c r="G23" i="17" s="1"/>
  <c r="L26" i="17"/>
  <c r="M26" i="17" s="1"/>
  <c r="M30" i="17" l="1"/>
  <c r="G26" i="10" l="1"/>
  <c r="O7" i="19" s="1"/>
  <c r="C26" i="10"/>
  <c r="D26" i="10"/>
  <c r="K9" i="17" s="1"/>
  <c r="H26" i="10" l="1"/>
  <c r="J9" i="17"/>
  <c r="G19" i="15"/>
  <c r="D19" i="15"/>
  <c r="E19" i="15"/>
  <c r="C19" i="15"/>
  <c r="G34" i="2"/>
  <c r="I83" i="10"/>
  <c r="I84" i="10"/>
  <c r="I85" i="10"/>
  <c r="I86" i="10"/>
  <c r="I67" i="10"/>
  <c r="I68" i="10"/>
  <c r="I69" i="10"/>
  <c r="I70" i="10"/>
  <c r="I71" i="10"/>
  <c r="I72" i="10"/>
  <c r="I73" i="10"/>
  <c r="I74" i="10"/>
  <c r="I75" i="10"/>
  <c r="I76" i="10"/>
  <c r="I77" i="10"/>
  <c r="I78" i="10"/>
  <c r="I79" i="10"/>
  <c r="I61" i="10"/>
  <c r="I62" i="10"/>
  <c r="I63" i="10"/>
  <c r="I45" i="10"/>
  <c r="I46" i="10"/>
  <c r="I47" i="10"/>
  <c r="I48" i="10"/>
  <c r="I49" i="10"/>
  <c r="I50" i="10"/>
  <c r="I51" i="10"/>
  <c r="I52" i="10"/>
  <c r="I53" i="10"/>
  <c r="I34" i="10"/>
  <c r="I35" i="10"/>
  <c r="I30" i="10"/>
  <c r="I25" i="10"/>
  <c r="D90" i="10"/>
  <c r="D38" i="10"/>
  <c r="G16" i="14"/>
  <c r="H22" i="15"/>
  <c r="H23" i="15"/>
  <c r="H24" i="15"/>
  <c r="H21" i="15"/>
  <c r="H16" i="15"/>
  <c r="H17" i="15"/>
  <c r="H18" i="15"/>
  <c r="H15" i="15"/>
  <c r="H26" i="2"/>
  <c r="H27" i="2"/>
  <c r="H28" i="2"/>
  <c r="H29" i="2"/>
  <c r="H30" i="2"/>
  <c r="H31" i="2"/>
  <c r="H32" i="2"/>
  <c r="H33" i="2"/>
  <c r="H25" i="2"/>
  <c r="H18" i="2"/>
  <c r="H19" i="2"/>
  <c r="H20" i="2"/>
  <c r="H21" i="2"/>
  <c r="H22" i="2"/>
  <c r="H17" i="2"/>
  <c r="H24" i="3"/>
  <c r="H25" i="3"/>
  <c r="H26" i="3"/>
  <c r="H28" i="3"/>
  <c r="H23" i="3"/>
  <c r="H83" i="10"/>
  <c r="H84" i="10"/>
  <c r="H85" i="10"/>
  <c r="H86" i="10"/>
  <c r="H82" i="10"/>
  <c r="H67" i="10"/>
  <c r="H68" i="10"/>
  <c r="H69" i="10"/>
  <c r="H70" i="10"/>
  <c r="H71" i="10"/>
  <c r="H72" i="10"/>
  <c r="H73" i="10"/>
  <c r="H74" i="10"/>
  <c r="H75" i="10"/>
  <c r="H76" i="10"/>
  <c r="H77" i="10"/>
  <c r="H78" i="10"/>
  <c r="H79" i="10"/>
  <c r="H66" i="10"/>
  <c r="H61" i="10"/>
  <c r="H62" i="10"/>
  <c r="H63" i="10"/>
  <c r="H60" i="10"/>
  <c r="H45" i="10"/>
  <c r="H46" i="10"/>
  <c r="H47" i="10"/>
  <c r="H48" i="10"/>
  <c r="H49" i="10"/>
  <c r="H50" i="10"/>
  <c r="H51" i="10"/>
  <c r="H52" i="10"/>
  <c r="H53" i="10"/>
  <c r="H42" i="10"/>
  <c r="I26" i="10"/>
  <c r="H34" i="2" l="1"/>
  <c r="G87" i="10"/>
  <c r="D94" i="10"/>
  <c r="I24" i="3"/>
  <c r="I25" i="3"/>
  <c r="I26" i="3"/>
  <c r="I28" i="3"/>
  <c r="I26" i="2"/>
  <c r="I27" i="2"/>
  <c r="I28" i="2"/>
  <c r="I29" i="2"/>
  <c r="I30" i="2"/>
  <c r="I31" i="2"/>
  <c r="I32" i="2"/>
  <c r="I33" i="2"/>
  <c r="I18" i="2"/>
  <c r="I19" i="2"/>
  <c r="I20" i="2"/>
  <c r="I21" i="2"/>
  <c r="I22" i="2"/>
  <c r="H87" i="10" l="1"/>
  <c r="J28" i="17"/>
  <c r="I22" i="15"/>
  <c r="I23" i="15"/>
  <c r="I24" i="15"/>
  <c r="I16" i="15"/>
  <c r="I17" i="15"/>
  <c r="I18" i="15"/>
  <c r="F83" i="10"/>
  <c r="F84" i="10"/>
  <c r="F85" i="10"/>
  <c r="F86" i="10"/>
  <c r="F67" i="10"/>
  <c r="F68" i="10"/>
  <c r="F69" i="10"/>
  <c r="F70" i="10"/>
  <c r="F71" i="10"/>
  <c r="F72" i="10"/>
  <c r="F73" i="10"/>
  <c r="F74" i="10"/>
  <c r="F75" i="10"/>
  <c r="F76" i="10"/>
  <c r="F77" i="10"/>
  <c r="F78" i="10"/>
  <c r="F79" i="10"/>
  <c r="F61" i="10"/>
  <c r="F62" i="10"/>
  <c r="F63" i="10"/>
  <c r="F25" i="10"/>
  <c r="F24" i="10"/>
  <c r="I23" i="3" l="1"/>
  <c r="G29" i="3"/>
  <c r="H29" i="3" s="1"/>
  <c r="D29" i="3"/>
  <c r="D43" i="10" s="1"/>
  <c r="E29" i="3"/>
  <c r="C29" i="3"/>
  <c r="C43" i="10" s="1"/>
  <c r="F43" i="10" s="1"/>
  <c r="E43" i="10" l="1"/>
  <c r="D14" i="17"/>
  <c r="F29" i="3"/>
  <c r="H43" i="10"/>
  <c r="I29" i="3"/>
  <c r="D15" i="17" l="1"/>
  <c r="G15" i="17" s="1"/>
  <c r="G14" i="17"/>
  <c r="G25" i="15" l="1"/>
  <c r="E25" i="15"/>
  <c r="E90" i="10" s="1"/>
  <c r="D25" i="15"/>
  <c r="D26" i="15" s="1"/>
  <c r="C25" i="15"/>
  <c r="C90" i="10" s="1"/>
  <c r="I21" i="15"/>
  <c r="I15" i="15"/>
  <c r="F15" i="15"/>
  <c r="G90" i="10" l="1"/>
  <c r="H25" i="15"/>
  <c r="H19" i="15"/>
  <c r="G38" i="10"/>
  <c r="O13" i="19" s="1"/>
  <c r="G26" i="15"/>
  <c r="H26" i="15" s="1"/>
  <c r="E38" i="10"/>
  <c r="E26" i="15"/>
  <c r="C26" i="15"/>
  <c r="C38" i="10"/>
  <c r="I19" i="15"/>
  <c r="F19" i="15"/>
  <c r="F25" i="15"/>
  <c r="I25" i="15"/>
  <c r="I90" i="10" l="1"/>
  <c r="O265" i="19"/>
  <c r="O264" i="19" s="1"/>
  <c r="O263" i="19" s="1"/>
  <c r="O83" i="19" s="1"/>
  <c r="E94" i="10"/>
  <c r="O12" i="19"/>
  <c r="G94" i="10"/>
  <c r="H38" i="10"/>
  <c r="F26" i="15"/>
  <c r="C94" i="10"/>
  <c r="I38" i="10"/>
  <c r="F38" i="10"/>
  <c r="I26" i="15"/>
  <c r="F21" i="14"/>
  <c r="D46" i="14"/>
  <c r="C46" i="14"/>
  <c r="G99" i="10" l="1"/>
  <c r="H33" i="10"/>
  <c r="E99" i="10"/>
  <c r="E33" i="10"/>
  <c r="I94" i="10"/>
  <c r="F94" i="10"/>
  <c r="E28" i="17"/>
  <c r="I16" i="14"/>
  <c r="E6" i="13"/>
  <c r="G6" i="13"/>
  <c r="F6" i="13"/>
  <c r="E36" i="10" l="1"/>
  <c r="O62" i="19"/>
  <c r="O57" i="19" s="1"/>
  <c r="G88" i="10"/>
  <c r="H88" i="10" s="1"/>
  <c r="I82" i="10"/>
  <c r="F82" i="10"/>
  <c r="G80" i="10"/>
  <c r="E80" i="10"/>
  <c r="D80" i="10"/>
  <c r="K22" i="17" s="1"/>
  <c r="C80" i="10"/>
  <c r="I66" i="10"/>
  <c r="F66" i="10"/>
  <c r="G64" i="10"/>
  <c r="E64" i="10"/>
  <c r="D64" i="10"/>
  <c r="K20" i="17" s="1"/>
  <c r="C64" i="10"/>
  <c r="I60" i="10"/>
  <c r="F60" i="10"/>
  <c r="G44" i="10"/>
  <c r="E44" i="10"/>
  <c r="E58" i="10" s="1"/>
  <c r="D44" i="10"/>
  <c r="D58" i="10" s="1"/>
  <c r="I43" i="10"/>
  <c r="I42" i="10"/>
  <c r="G36" i="10"/>
  <c r="H36" i="10" s="1"/>
  <c r="D36" i="10"/>
  <c r="C36" i="10"/>
  <c r="I33" i="10"/>
  <c r="I28" i="10"/>
  <c r="F28" i="10"/>
  <c r="I24" i="10"/>
  <c r="H80" i="10" l="1"/>
  <c r="J22" i="17"/>
  <c r="L22" i="17" s="1"/>
  <c r="M22" i="17" s="1"/>
  <c r="H64" i="10"/>
  <c r="J20" i="17"/>
  <c r="L20" i="17" s="1"/>
  <c r="M20" i="17" s="1"/>
  <c r="H44" i="10"/>
  <c r="G58" i="10"/>
  <c r="H58" i="10" s="1"/>
  <c r="J18" i="17"/>
  <c r="K18" i="17"/>
  <c r="I64" i="10"/>
  <c r="I36" i="10"/>
  <c r="I80" i="10"/>
  <c r="F80" i="10"/>
  <c r="F64" i="10"/>
  <c r="F36" i="10"/>
  <c r="C44" i="10"/>
  <c r="C58" i="10" s="1"/>
  <c r="J34" i="17" l="1"/>
  <c r="F37" i="17"/>
  <c r="L18" i="17"/>
  <c r="F44" i="10"/>
  <c r="I44" i="10"/>
  <c r="H94" i="10"/>
  <c r="G89" i="10"/>
  <c r="G23" i="2"/>
  <c r="F17" i="2"/>
  <c r="I17" i="2"/>
  <c r="M18" i="17" l="1"/>
  <c r="K37" i="17" s="1"/>
  <c r="G29" i="10"/>
  <c r="H29" i="10" s="1"/>
  <c r="G35" i="2"/>
  <c r="H35" i="2" s="1"/>
  <c r="H89" i="10"/>
  <c r="G91" i="10"/>
  <c r="F58" i="10"/>
  <c r="I58" i="10"/>
  <c r="H23" i="2"/>
  <c r="H90" i="10"/>
  <c r="G31" i="10" l="1"/>
  <c r="H31" i="10" s="1"/>
  <c r="H91" i="10"/>
  <c r="G37" i="10" l="1"/>
  <c r="H37" i="10" s="1"/>
  <c r="F23" i="3"/>
  <c r="G39" i="10" l="1"/>
  <c r="G93" i="10"/>
  <c r="H39" i="10" l="1"/>
  <c r="G104" i="10"/>
  <c r="H93" i="10"/>
  <c r="G95" i="10"/>
  <c r="G107" i="10" l="1"/>
  <c r="G106" i="10"/>
  <c r="H95" i="10"/>
  <c r="G102" i="10"/>
  <c r="C34" i="17" s="1"/>
  <c r="E20" i="13" s="1"/>
  <c r="L4" i="17" l="1"/>
  <c r="M4" i="17" s="1"/>
  <c r="E23" i="2"/>
  <c r="E34" i="2"/>
  <c r="E87" i="10" s="1"/>
  <c r="C34" i="2"/>
  <c r="C23" i="2"/>
  <c r="I25" i="2"/>
  <c r="D23" i="2"/>
  <c r="D34" i="2"/>
  <c r="D87" i="10" s="1"/>
  <c r="D29" i="10" l="1"/>
  <c r="D31" i="10" s="1"/>
  <c r="D37" i="10" s="1"/>
  <c r="D35" i="2"/>
  <c r="E35" i="2"/>
  <c r="K28" i="17"/>
  <c r="D88" i="10"/>
  <c r="D89" i="10" s="1"/>
  <c r="D91" i="10" s="1"/>
  <c r="C35" i="2"/>
  <c r="I35" i="2"/>
  <c r="C87" i="10"/>
  <c r="F87" i="10" s="1"/>
  <c r="I34" i="2"/>
  <c r="E88" i="10"/>
  <c r="E29" i="10"/>
  <c r="E31" i="10" s="1"/>
  <c r="C29" i="10"/>
  <c r="F23" i="2"/>
  <c r="I23" i="2"/>
  <c r="F34" i="2"/>
  <c r="F90" i="10"/>
  <c r="F35" i="2" l="1"/>
  <c r="L28" i="17"/>
  <c r="K34" i="17"/>
  <c r="D39" i="10"/>
  <c r="K11" i="17" s="1"/>
  <c r="D93" i="10"/>
  <c r="D95" i="10" s="1"/>
  <c r="D102" i="10" s="1"/>
  <c r="E26" i="10"/>
  <c r="I87" i="10"/>
  <c r="C88" i="10"/>
  <c r="E89" i="10"/>
  <c r="I29" i="10"/>
  <c r="F29" i="10"/>
  <c r="C31" i="10"/>
  <c r="E37" i="10" l="1"/>
  <c r="E39" i="10" s="1"/>
  <c r="J11" i="17" s="1"/>
  <c r="L11" i="17" s="1"/>
  <c r="M11" i="17" s="1"/>
  <c r="O6" i="19"/>
  <c r="O5" i="19" s="1"/>
  <c r="O4" i="19" s="1"/>
  <c r="D104" i="10"/>
  <c r="M28" i="17"/>
  <c r="L34" i="17"/>
  <c r="M34" i="17" s="1"/>
  <c r="J7" i="17"/>
  <c r="L6" i="17"/>
  <c r="M6" i="17" s="1"/>
  <c r="F26" i="10"/>
  <c r="I88" i="10"/>
  <c r="C89" i="10"/>
  <c r="F89" i="10" s="1"/>
  <c r="F88" i="10"/>
  <c r="E91" i="10"/>
  <c r="I31" i="10"/>
  <c r="C37" i="10"/>
  <c r="C39" i="10" s="1"/>
  <c r="F31" i="10"/>
  <c r="E93" i="10" l="1"/>
  <c r="E95" i="10" s="1"/>
  <c r="E102" i="10" s="1"/>
  <c r="E104" i="10"/>
  <c r="E106" i="10" s="1"/>
  <c r="D106" i="10"/>
  <c r="D107" i="10"/>
  <c r="L9" i="17"/>
  <c r="M9" i="17" s="1"/>
  <c r="G37" i="17"/>
  <c r="I89" i="10"/>
  <c r="C91" i="10"/>
  <c r="C93" i="10"/>
  <c r="I37" i="10"/>
  <c r="F37" i="10"/>
  <c r="I91" i="10" l="1"/>
  <c r="C104" i="10"/>
  <c r="E107" i="10"/>
  <c r="F91" i="10"/>
  <c r="I93" i="10"/>
  <c r="C95" i="10"/>
  <c r="C102" i="10" s="1"/>
  <c r="F93" i="10"/>
  <c r="I39" i="10"/>
  <c r="F39" i="10"/>
  <c r="C107" i="10" l="1"/>
  <c r="C106" i="10"/>
  <c r="I95" i="10"/>
  <c r="F95" i="10"/>
</calcChain>
</file>

<file path=xl/comments1.xml><?xml version="1.0" encoding="utf-8"?>
<comments xmlns="http://schemas.openxmlformats.org/spreadsheetml/2006/main">
  <authors>
    <author>Brandi Hoekstra</author>
  </authors>
  <commentList>
    <comment ref="C19" authorId="0" shapeId="0">
      <text>
        <r>
          <rPr>
            <b/>
            <sz val="9"/>
            <color indexed="81"/>
            <rFont val="Tahoma"/>
            <family val="2"/>
          </rPr>
          <t>Brandi Hoekstra:</t>
        </r>
        <r>
          <rPr>
            <sz val="9"/>
            <color indexed="81"/>
            <rFont val="Tahoma"/>
            <family val="2"/>
          </rPr>
          <t xml:space="preserve">
Figures come from prior year budget from column G (MH use Total column)</t>
        </r>
      </text>
    </comment>
  </commentList>
</comments>
</file>

<file path=xl/comments2.xml><?xml version="1.0" encoding="utf-8"?>
<comments xmlns="http://schemas.openxmlformats.org/spreadsheetml/2006/main">
  <authors>
    <author>Brandi Hoekstra</author>
  </authors>
  <commentList>
    <comment ref="C13" authorId="0" shapeId="0">
      <text>
        <r>
          <rPr>
            <b/>
            <sz val="9"/>
            <color indexed="81"/>
            <rFont val="Tahoma"/>
            <family val="2"/>
          </rPr>
          <t>Brandi Hoekstra:</t>
        </r>
        <r>
          <rPr>
            <sz val="9"/>
            <color indexed="81"/>
            <rFont val="Tahoma"/>
            <family val="2"/>
          </rPr>
          <t xml:space="preserve">
Figures come from prior year budget from column G (MH use Total column)</t>
        </r>
      </text>
    </comment>
  </commentList>
</comments>
</file>

<file path=xl/comments3.xml><?xml version="1.0" encoding="utf-8"?>
<comments xmlns="http://schemas.openxmlformats.org/spreadsheetml/2006/main">
  <authors>
    <author>Jamie Johnson</author>
    <author>Tina Clary</author>
    <author>Brandi Hoekstra</author>
  </authors>
  <commentList>
    <comment ref="G17" authorId="0" shapeId="0">
      <text>
        <r>
          <rPr>
            <sz val="9"/>
            <color indexed="81"/>
            <rFont val="Tahoma"/>
            <family val="2"/>
          </rPr>
          <t xml:space="preserve">Amount expected to be withdrawn from replacement reserve 
</t>
        </r>
      </text>
    </comment>
    <comment ref="B20" authorId="1" shapeId="0">
      <text>
        <r>
          <rPr>
            <sz val="9"/>
            <color indexed="81"/>
            <rFont val="Tahoma"/>
            <family val="2"/>
          </rPr>
          <t>Please identify each additional account and corresponding balance in column H.</t>
        </r>
      </text>
    </comment>
    <comment ref="C23" authorId="2" shapeId="0">
      <text>
        <r>
          <rPr>
            <b/>
            <sz val="9"/>
            <color indexed="81"/>
            <rFont val="Tahoma"/>
            <family val="2"/>
          </rPr>
          <t>Brandi Hoekstra:</t>
        </r>
        <r>
          <rPr>
            <sz val="9"/>
            <color indexed="81"/>
            <rFont val="Tahoma"/>
            <family val="2"/>
          </rPr>
          <t xml:space="preserve">
Figures come from prior year budget from column G (MH use Total column)</t>
        </r>
      </text>
    </comment>
  </commentList>
</comments>
</file>

<file path=xl/comments4.xml><?xml version="1.0" encoding="utf-8"?>
<comments xmlns="http://schemas.openxmlformats.org/spreadsheetml/2006/main">
  <authors>
    <author>Brandi Hoekstra</author>
  </authors>
  <commentList>
    <comment ref="C11" authorId="0" shapeId="0">
      <text>
        <r>
          <rPr>
            <b/>
            <sz val="9"/>
            <color indexed="81"/>
            <rFont val="Tahoma"/>
            <family val="2"/>
          </rPr>
          <t>Brandi Hoekstra:</t>
        </r>
        <r>
          <rPr>
            <sz val="9"/>
            <color indexed="81"/>
            <rFont val="Tahoma"/>
            <family val="2"/>
          </rPr>
          <t xml:space="preserve">
Figures come from prior year budget from column G (MH use Total column)</t>
        </r>
      </text>
    </comment>
  </commentList>
</comments>
</file>

<file path=xl/comments5.xml><?xml version="1.0" encoding="utf-8"?>
<comments xmlns="http://schemas.openxmlformats.org/spreadsheetml/2006/main">
  <authors>
    <author>Brandi Hoekstra</author>
    <author>Jamie Johnson</author>
    <author>Lori Johnson</author>
    <author>Alison Dyer</author>
  </authors>
  <commentList>
    <comment ref="C19" authorId="0" shapeId="0">
      <text>
        <r>
          <rPr>
            <b/>
            <sz val="9"/>
            <color indexed="81"/>
            <rFont val="Tahoma"/>
            <family val="2"/>
          </rPr>
          <t>Brandi Hoekstra:</t>
        </r>
        <r>
          <rPr>
            <sz val="9"/>
            <color indexed="81"/>
            <rFont val="Tahoma"/>
            <family val="2"/>
          </rPr>
          <t xml:space="preserve">
Figures come from prior year budget from column G (MH use Total column) </t>
        </r>
      </text>
    </comment>
    <comment ref="B30" authorId="1" shapeId="0">
      <text>
        <r>
          <rPr>
            <b/>
            <sz val="9"/>
            <color indexed="81"/>
            <rFont val="Tahoma"/>
            <family val="2"/>
          </rPr>
          <t xml:space="preserve">Example: laundry income and other eligible reimbursable expenses. </t>
        </r>
      </text>
    </comment>
    <comment ref="B33" authorId="2" shapeId="0">
      <text>
        <r>
          <rPr>
            <sz val="8"/>
            <color indexed="81"/>
            <rFont val="Tahoma"/>
            <family val="2"/>
          </rPr>
          <t xml:space="preserve">Interest income on reserves that have restricted usage, such as tax &amp; insurance, replacement reserve, ODE, etc.
</t>
        </r>
      </text>
    </comment>
    <comment ref="B34" authorId="2" shapeId="0">
      <text>
        <r>
          <rPr>
            <sz val="8"/>
            <color indexed="81"/>
            <rFont val="Tahoma"/>
            <family val="2"/>
          </rPr>
          <t xml:space="preserve">Interest income on accounts such as DOA checking &amp; savings accounts.
</t>
        </r>
      </text>
    </comment>
    <comment ref="B42" authorId="2" shapeId="0">
      <text>
        <r>
          <rPr>
            <sz val="8"/>
            <color indexed="81"/>
            <rFont val="Tahoma"/>
            <family val="2"/>
          </rPr>
          <t xml:space="preserve">Estimate of the contracted  services provided by the management agent in accordance with the terms of the approved management agreement. </t>
        </r>
        <r>
          <rPr>
            <sz val="8"/>
            <color indexed="81"/>
            <rFont val="Tahoma"/>
            <family val="2"/>
          </rPr>
          <t xml:space="preserve">
</t>
        </r>
      </text>
    </comment>
    <comment ref="E42" authorId="2" shapeId="0">
      <text>
        <r>
          <rPr>
            <sz val="8"/>
            <color indexed="81"/>
            <rFont val="Tahoma"/>
            <family val="2"/>
          </rPr>
          <t>Per approved management agreement.</t>
        </r>
      </text>
    </comment>
    <comment ref="B45" authorId="2" shapeId="0">
      <text>
        <r>
          <rPr>
            <sz val="8"/>
            <color indexed="81"/>
            <rFont val="Tahoma"/>
            <family val="2"/>
          </rPr>
          <t xml:space="preserve">Includes the cost of advertising, preparation of exhibits and signs, printing brochures and resident handbooks, marketing agent commissions or salaries, and concessions, if any, to tenants.
</t>
        </r>
      </text>
    </comment>
    <comment ref="B46" authorId="2" shapeId="0">
      <text>
        <r>
          <rPr>
            <sz val="8"/>
            <color indexed="81"/>
            <rFont val="Tahoma"/>
            <family val="2"/>
          </rPr>
          <t xml:space="preserve">Include legal services provided of legal counseling relating to the development operations, serving notices, bonding, eviction proceedings and defense against liability claims.
</t>
        </r>
      </text>
    </comment>
    <comment ref="B53" authorId="2" shapeId="0">
      <text>
        <r>
          <rPr>
            <sz val="8"/>
            <color indexed="81"/>
            <rFont val="Tahoma"/>
            <family val="2"/>
          </rPr>
          <t xml:space="preserve">Include costs for professional services by an accountant for the preparation of audited year-end financial statements. This should not include cost for maintaining financial records and any accounting costs that should be met by the management fee.
</t>
        </r>
      </text>
    </comment>
    <comment ref="B57" authorId="3" shapeId="0">
      <text>
        <r>
          <rPr>
            <b/>
            <sz val="9"/>
            <color indexed="81"/>
            <rFont val="Tahoma"/>
            <family val="2"/>
          </rPr>
          <t>Please identify each individual item and corresponding expense in column J.</t>
        </r>
      </text>
    </comment>
    <comment ref="B60" authorId="2" shapeId="0">
      <text>
        <r>
          <rPr>
            <sz val="8"/>
            <color indexed="81"/>
            <rFont val="Tahoma"/>
            <family val="2"/>
          </rPr>
          <t xml:space="preserve">Include costs for development paid fuel costs for heating.
</t>
        </r>
      </text>
    </comment>
    <comment ref="B61" authorId="2" shapeId="0">
      <text>
        <r>
          <rPr>
            <sz val="8"/>
            <color indexed="81"/>
            <rFont val="Tahoma"/>
            <family val="2"/>
          </rPr>
          <t xml:space="preserve">Include costs associated with development paid electricity costs. 
</t>
        </r>
      </text>
    </comment>
    <comment ref="B62" authorId="2" shapeId="0">
      <text>
        <r>
          <rPr>
            <sz val="8"/>
            <color indexed="81"/>
            <rFont val="Tahoma"/>
            <family val="2"/>
          </rPr>
          <t xml:space="preserve">Include water and sewer charges associated and paid for directly by the development.
</t>
        </r>
      </text>
    </comment>
    <comment ref="B63" authorId="1" shapeId="0">
      <text>
        <r>
          <rPr>
            <sz val="9"/>
            <color indexed="81"/>
            <rFont val="Tahoma"/>
            <family val="2"/>
          </rPr>
          <t xml:space="preserve">This internet/phone expense is directly related to a tenant's unit or property common area.  
</t>
        </r>
      </text>
    </comment>
    <comment ref="B66" authorId="2" shapeId="0">
      <text>
        <r>
          <rPr>
            <sz val="8"/>
            <color indexed="81"/>
            <rFont val="Tahoma"/>
            <family val="2"/>
          </rPr>
          <t xml:space="preserve">Include all costs associated with the full-time and part-time janitorial personnel for the development. Time and allocable fringe benefits.
</t>
        </r>
      </text>
    </comment>
    <comment ref="B67" authorId="2" shapeId="0">
      <text>
        <r>
          <rPr>
            <sz val="8"/>
            <color indexed="81"/>
            <rFont val="Tahoma"/>
            <family val="2"/>
          </rPr>
          <t xml:space="preserve">Include costs of non-capitalized tools, consumable supplies and materials used in performing janitorial tasks.
</t>
        </r>
      </text>
    </comment>
    <comment ref="B68" authorId="2" shapeId="0">
      <text>
        <r>
          <rPr>
            <sz val="8"/>
            <color indexed="81"/>
            <rFont val="Tahoma"/>
            <family val="2"/>
          </rPr>
          <t xml:space="preserve">Include costs associated with any janitorial services from a contract with an individual or firm performed at the development.
</t>
        </r>
      </text>
    </comment>
    <comment ref="B69" authorId="2" shapeId="0">
      <text>
        <r>
          <rPr>
            <sz val="8"/>
            <color indexed="81"/>
            <rFont val="Tahoma"/>
            <family val="2"/>
          </rPr>
          <t xml:space="preserve">Include all garbage and trash removal costs including supplies, tool and contracted services.
</t>
        </r>
      </text>
    </comment>
    <comment ref="B70" authorId="2" shapeId="0">
      <text>
        <r>
          <rPr>
            <sz val="8"/>
            <color indexed="81"/>
            <rFont val="Tahoma"/>
            <family val="2"/>
          </rPr>
          <t xml:space="preserve">Include all costs associated with development owned vehicles.
</t>
        </r>
      </text>
    </comment>
    <comment ref="B71" authorId="2" shapeId="0">
      <text>
        <r>
          <rPr>
            <sz val="8"/>
            <color indexed="81"/>
            <rFont val="Tahoma"/>
            <family val="2"/>
          </rPr>
          <t>Include costs for full-time and part-time ground maintenance personnel for the development. Time and allocable fringe benefits.</t>
        </r>
        <r>
          <rPr>
            <b/>
            <sz val="8"/>
            <color indexed="81"/>
            <rFont val="Tahoma"/>
            <family val="2"/>
          </rPr>
          <t xml:space="preserve">
</t>
        </r>
        <r>
          <rPr>
            <sz val="8"/>
            <color indexed="81"/>
            <rFont val="Tahoma"/>
            <family val="2"/>
          </rPr>
          <t xml:space="preserve">
</t>
        </r>
      </text>
    </comment>
    <comment ref="B72" authorId="2" shapeId="0">
      <text>
        <r>
          <rPr>
            <sz val="8"/>
            <color indexed="81"/>
            <rFont val="Tahoma"/>
            <family val="2"/>
          </rPr>
          <t xml:space="preserve">Include costs of non-capitalized tools, consumable supplies and materials used in performing grounds maintenance tasks.
</t>
        </r>
      </text>
    </comment>
    <comment ref="B73" authorId="2" shapeId="0">
      <text>
        <r>
          <rPr>
            <sz val="8"/>
            <color indexed="81"/>
            <rFont val="Tahoma"/>
            <family val="2"/>
          </rPr>
          <t xml:space="preserve">Include costs associated with any grounds maintenance services from a contract with an individual or firm performed at the development. </t>
        </r>
      </text>
    </comment>
    <comment ref="B74" authorId="2" shapeId="0">
      <text>
        <r>
          <rPr>
            <sz val="8"/>
            <color indexed="81"/>
            <rFont val="Tahoma"/>
            <family val="2"/>
          </rPr>
          <t xml:space="preserve">Include other ground maintenance expenses for which a specific line item is not provided.
</t>
        </r>
      </text>
    </comment>
    <comment ref="B75" authorId="2" shapeId="0">
      <text>
        <r>
          <rPr>
            <sz val="8"/>
            <color indexed="81"/>
            <rFont val="Tahoma"/>
            <family val="2"/>
          </rPr>
          <t xml:space="preserve">Include costs for full-time and part-time building maintenance personnel for the development. Time and allocable fringe benefits.
</t>
        </r>
      </text>
    </comment>
    <comment ref="B76" authorId="2" shapeId="0">
      <text>
        <r>
          <rPr>
            <sz val="8"/>
            <color indexed="81"/>
            <rFont val="Tahoma"/>
            <family val="2"/>
          </rPr>
          <t>Include costs of non-capitalized tools, consumable supplies and materials used in performing building maintenance tasks.</t>
        </r>
      </text>
    </comment>
    <comment ref="B77" authorId="2" shapeId="0">
      <text>
        <r>
          <rPr>
            <sz val="8"/>
            <color indexed="81"/>
            <rFont val="Tahoma"/>
            <family val="2"/>
          </rPr>
          <t xml:space="preserve">Include costs associated with any building maintenance services from a contract with an individual or firm performed at the development. </t>
        </r>
      </text>
    </comment>
    <comment ref="B78" authorId="2" shapeId="0">
      <text>
        <r>
          <rPr>
            <sz val="8"/>
            <color indexed="81"/>
            <rFont val="Tahoma"/>
            <family val="2"/>
          </rPr>
          <t xml:space="preserve">Include costs associated with the maintenance and repairs of the developments building system, including HVAC, elevator, plumbing and electrical.
</t>
        </r>
      </text>
    </comment>
    <comment ref="B79" authorId="2" shapeId="0">
      <text>
        <r>
          <rPr>
            <sz val="8"/>
            <color indexed="81"/>
            <rFont val="Tahoma"/>
            <family val="2"/>
          </rPr>
          <t>Include other building maintenance expenses for which a specific line item is not provided.</t>
        </r>
      </text>
    </comment>
    <comment ref="B82" authorId="2" shapeId="0">
      <text>
        <r>
          <rPr>
            <sz val="8"/>
            <color indexed="81"/>
            <rFont val="Tahoma"/>
            <family val="2"/>
          </rPr>
          <t xml:space="preserve">Include property taxes or payments in lieu of taxes for the assets owned by the development.
</t>
        </r>
      </text>
    </comment>
    <comment ref="B83" authorId="2" shapeId="0">
      <text>
        <r>
          <rPr>
            <sz val="8"/>
            <color indexed="81"/>
            <rFont val="Tahoma"/>
            <family val="2"/>
          </rPr>
          <t xml:space="preserve">Include total amount of premiums for property and liability insurance coverage for the development.
</t>
        </r>
      </text>
    </comment>
    <comment ref="B84" authorId="2" shapeId="0">
      <text>
        <r>
          <rPr>
            <sz val="8"/>
            <color indexed="81"/>
            <rFont val="Tahoma"/>
            <family val="2"/>
          </rPr>
          <t xml:space="preserve">Include interest expense for all MaineHousing loans outstanding.
</t>
        </r>
      </text>
    </comment>
    <comment ref="B85" authorId="2" shapeId="0">
      <text>
        <r>
          <rPr>
            <sz val="8"/>
            <color indexed="81"/>
            <rFont val="Tahoma"/>
            <family val="2"/>
          </rPr>
          <t>Include interest to be paid on notes other than MaineHousing notes and previously approved by MaineHousing.</t>
        </r>
      </text>
    </comment>
    <comment ref="B86" authorId="2" shapeId="0">
      <text>
        <r>
          <rPr>
            <sz val="8"/>
            <color indexed="81"/>
            <rFont val="Tahoma"/>
            <family val="2"/>
          </rPr>
          <t xml:space="preserve">Please identify each individual item and corresponding expense in column J.
</t>
        </r>
      </text>
    </comment>
    <comment ref="B97" authorId="2" shapeId="0">
      <text>
        <r>
          <rPr>
            <sz val="8"/>
            <color indexed="81"/>
            <rFont val="Tahoma"/>
            <family val="2"/>
          </rPr>
          <t xml:space="preserve">Include principal payment on note amounts due to MaineHousing &amp; other notes payables.
</t>
        </r>
      </text>
    </comment>
    <comment ref="B98" authorId="2" shapeId="0">
      <text>
        <r>
          <rPr>
            <sz val="8"/>
            <color indexed="81"/>
            <rFont val="Tahoma"/>
            <family val="2"/>
          </rPr>
          <t xml:space="preserve">Annual replacement reserve deposits as set forth in the mortgage documents.
</t>
        </r>
      </text>
    </comment>
    <comment ref="E98" authorId="2" shapeId="0">
      <text>
        <r>
          <rPr>
            <sz val="8"/>
            <color indexed="81"/>
            <rFont val="Tahoma"/>
            <family val="2"/>
          </rPr>
          <t>Replacement reserve deposits should be entered in Transactions Schedules and will automatically fill to this line.</t>
        </r>
        <r>
          <rPr>
            <b/>
            <sz val="8"/>
            <color indexed="81"/>
            <rFont val="Tahoma"/>
            <family val="2"/>
          </rPr>
          <t xml:space="preserve">
</t>
        </r>
        <r>
          <rPr>
            <sz val="8"/>
            <color indexed="81"/>
            <rFont val="Tahoma"/>
            <family val="2"/>
          </rPr>
          <t xml:space="preserve">
</t>
        </r>
      </text>
    </comment>
    <comment ref="E99" authorId="2" shapeId="0">
      <text>
        <r>
          <rPr>
            <sz val="8"/>
            <color indexed="81"/>
            <rFont val="Tahoma"/>
            <family val="2"/>
          </rPr>
          <t xml:space="preserve">Restricted reserve interest should be entered in Transaction Schedules and will automatically fill to this line
</t>
        </r>
      </text>
    </comment>
    <comment ref="E100" authorId="2" shapeId="0">
      <text>
        <r>
          <rPr>
            <sz val="8"/>
            <color indexed="81"/>
            <rFont val="Tahoma"/>
            <family val="2"/>
          </rPr>
          <t>Replacement Reserve withdrawals should be entered on Transactions Schedule and it will automatically fill here. In addition the details of withdrawals should be detailed in Transaction Schedule</t>
        </r>
        <r>
          <rPr>
            <b/>
            <sz val="8"/>
            <color indexed="81"/>
            <rFont val="Tahoma"/>
            <family val="2"/>
          </rPr>
          <t xml:space="preserve">.
</t>
        </r>
      </text>
    </comment>
  </commentList>
</comments>
</file>

<file path=xl/comments6.xml><?xml version="1.0" encoding="utf-8"?>
<comments xmlns="http://schemas.openxmlformats.org/spreadsheetml/2006/main">
  <authors>
    <author>Wendy Bonsant</author>
    <author>Sara Surprenant</author>
  </authors>
  <commentList>
    <comment ref="T3" authorId="0" shapeId="0">
      <text>
        <r>
          <rPr>
            <b/>
            <sz val="9"/>
            <color indexed="81"/>
            <rFont val="Tahoma"/>
            <family val="2"/>
          </rPr>
          <t>&lt;[[PortfolioProperties] - [Financials (Seq: 1)] - [Financial Line Items (Seq: 1)] Resubmission Reason - Both]&gt;</t>
        </r>
      </text>
    </comment>
    <comment ref="O7" authorId="1" shapeId="0">
      <text>
        <r>
          <rPr>
            <b/>
            <sz val="9"/>
            <color indexed="81"/>
            <rFont val="Tahoma"/>
            <family val="2"/>
          </rPr>
          <t>&lt;[[PortfolioProperties] - [Financials (Seq: 1)] - [Financial Line Items (Seq: 1)] L4 -05120 -001 - Residential Rent Catchall - Both]&gt;</t>
        </r>
      </text>
    </comment>
    <comment ref="O8" authorId="1" shapeId="0">
      <text>
        <r>
          <rPr>
            <b/>
            <sz val="9"/>
            <color indexed="81"/>
            <rFont val="Tahoma"/>
            <family val="2"/>
          </rPr>
          <t>&lt;[[PortfolioProperties] - [Financials (Seq: 1)] - [Financial Line Items (Seq: 1)] L4 -05120 -011 - Gross Potential Residential Rent - Both]&gt;</t>
        </r>
      </text>
    </comment>
    <comment ref="O9" authorId="1" shapeId="0">
      <text>
        <r>
          <rPr>
            <b/>
            <sz val="9"/>
            <color indexed="81"/>
            <rFont val="Tahoma"/>
            <family val="2"/>
          </rPr>
          <t>&lt;[[PortfolioProperties] - [Financials (Seq: 1)] - [Financial Line Items (Seq: 1)] L4 -05120 -021 - Tenant Assistance Payment - Both]&gt;</t>
        </r>
      </text>
    </comment>
    <comment ref="O11" authorId="1" shapeId="0">
      <text>
        <r>
          <rPr>
            <b/>
            <sz val="9"/>
            <color indexed="81"/>
            <rFont val="Tahoma"/>
            <family val="2"/>
          </rPr>
          <t>&lt;[[PortfolioProperties] - [Financials (Seq: 1)] - [Financial Line Items (Seq: 1)] L4 -05130 -001 - Furniture and Equipment Rent Catchall - Both]&gt;</t>
        </r>
      </text>
    </comment>
    <comment ref="O13" authorId="1" shapeId="0">
      <text>
        <r>
          <rPr>
            <b/>
            <sz val="9"/>
            <color indexed="81"/>
            <rFont val="Tahoma"/>
            <family val="2"/>
          </rPr>
          <t>&lt;[[PortfolioProperties] - [Financials (Seq: 1)] - [Financial Line Items (Seq: 1)] L4 -05140 -001 - Commercial Rent Catchall - Both]&gt;</t>
        </r>
      </text>
    </comment>
    <comment ref="O15" authorId="1" shapeId="0">
      <text>
        <r>
          <rPr>
            <b/>
            <sz val="9"/>
            <color indexed="81"/>
            <rFont val="Tahoma"/>
            <family val="2"/>
          </rPr>
          <t>&lt;[[PortfolioProperties] - [Financials (Seq: 1)] - [Financial Line Items (Seq: 1)] L4 -05170 -001 - Garage and Parking Space Rent Catchall - Both]&gt;</t>
        </r>
      </text>
    </comment>
    <comment ref="O17" authorId="1" shapeId="0">
      <text>
        <r>
          <rPr>
            <b/>
            <sz val="9"/>
            <color indexed="81"/>
            <rFont val="Tahoma"/>
            <family val="2"/>
          </rPr>
          <t>&lt;[[PortfolioProperties] - [Financials (Seq: 1)] - [Financial Line Items (Seq: 1)] L4 -05180 -001 - Flexible Subsidy Revenue Catchall - Both]&gt;</t>
        </r>
      </text>
    </comment>
    <comment ref="O19" authorId="1" shapeId="0">
      <text>
        <r>
          <rPr>
            <b/>
            <sz val="9"/>
            <color indexed="81"/>
            <rFont val="Tahoma"/>
            <family val="2"/>
          </rPr>
          <t>&lt;[[PortfolioProperties] - [Financials (Seq: 1)] - [Financial Line Items (Seq: 1)] L4 -05190 -001 - Other Rent Catchall - Both]&gt;</t>
        </r>
      </text>
    </comment>
    <comment ref="O20" authorId="1" shapeId="0">
      <text>
        <r>
          <rPr>
            <b/>
            <sz val="9"/>
            <color indexed="81"/>
            <rFont val="Tahoma"/>
            <family val="2"/>
          </rPr>
          <t>&lt;[[PortfolioProperties] - [Financials (Seq: 1)] - [Financial Line Items (Seq: 1)] L4 -05190 -011 - Excess Rent - Both]&gt;</t>
        </r>
      </text>
    </comment>
    <comment ref="O21" authorId="1" shapeId="0">
      <text>
        <r>
          <rPr>
            <b/>
            <sz val="9"/>
            <color indexed="81"/>
            <rFont val="Tahoma"/>
            <family val="2"/>
          </rPr>
          <t>&lt;[[PortfolioProperties] - [Financials (Seq: 1)] - [Financial Line Items (Seq: 1)] L4 -05190 -012 - Insurance Claim Revenue - Both]&gt;</t>
        </r>
      </text>
    </comment>
    <comment ref="O22" authorId="1" shapeId="0">
      <text>
        <r>
          <rPr>
            <b/>
            <sz val="9"/>
            <color indexed="81"/>
            <rFont val="Tahoma"/>
            <family val="2"/>
          </rPr>
          <t>&lt;[[PortfolioProperties] - [Financials (Seq: 1)] - [Financial Line Items (Seq: 1)] L4 -05190 -013 - Special Claim Revenue - Both]&gt;</t>
        </r>
      </text>
    </comment>
    <comment ref="O23" authorId="1" shapeId="0">
      <text>
        <r>
          <rPr>
            <b/>
            <sz val="9"/>
            <color indexed="81"/>
            <rFont val="Tahoma"/>
            <family val="2"/>
          </rPr>
          <t>&lt;[[PortfolioProperties] - [Financials (Seq: 1)] - [Financial Line Items (Seq: 1)] L4 -05190 -014 - Retained Excess Income - Both]&gt;</t>
        </r>
      </text>
    </comment>
    <comment ref="O24" authorId="1" shapeId="0">
      <text>
        <r>
          <rPr>
            <b/>
            <sz val="9"/>
            <color indexed="81"/>
            <rFont val="Tahoma"/>
            <family val="2"/>
          </rPr>
          <t>&lt;[[PortfolioProperties] - [Financials (Seq: 1)] - [Financial Line Items (Seq: 1)] L4 -05190 -015 - Lease Revenue Nursing Home - Both]&gt;</t>
        </r>
      </text>
    </comment>
    <comment ref="O25" authorId="1" shapeId="0">
      <text>
        <r>
          <rPr>
            <b/>
            <sz val="9"/>
            <color indexed="81"/>
            <rFont val="Tahoma"/>
            <family val="2"/>
          </rPr>
          <t>&lt;[[PortfolioProperties] - [Financials (Seq: 1)] - [Financial Line Items (Seq: 1)] L4 -05190 -016 - Surcharge Revenue - Both]&gt;</t>
        </r>
      </text>
    </comment>
    <comment ref="O28" authorId="1" shapeId="0">
      <text>
        <r>
          <rPr>
            <b/>
            <sz val="9"/>
            <color indexed="81"/>
            <rFont val="Tahoma"/>
            <family val="2"/>
          </rPr>
          <t>&lt;[[PortfolioProperties] - [Financials (Seq: 1)] - [Financial Line Items (Seq: 1)] L4 -05220 -001 - Residential Vacancy Catchall - Both]&gt;</t>
        </r>
      </text>
    </comment>
    <comment ref="O30" authorId="1" shapeId="0">
      <text>
        <r>
          <rPr>
            <b/>
            <sz val="9"/>
            <color indexed="81"/>
            <rFont val="Tahoma"/>
            <family val="2"/>
          </rPr>
          <t>&lt;[[PortfolioProperties] - [Financials (Seq: 1)] - [Financial Line Items (Seq: 1)] L4 -05230 -001 - Furniture and Equipment Vacancy Catchall - Both]&gt;</t>
        </r>
      </text>
    </comment>
    <comment ref="O32" authorId="1" shapeId="0">
      <text>
        <r>
          <rPr>
            <b/>
            <sz val="9"/>
            <color indexed="81"/>
            <rFont val="Tahoma"/>
            <family val="2"/>
          </rPr>
          <t>&lt;[[PortfolioProperties] - [Financials (Seq: 1)] - [Financial Line Items (Seq: 1)] L4 -05240 -001 - Commercial Vacancy Catchall - Both]&gt;</t>
        </r>
      </text>
    </comment>
    <comment ref="O34" authorId="1" shapeId="0">
      <text>
        <r>
          <rPr>
            <b/>
            <sz val="9"/>
            <color indexed="81"/>
            <rFont val="Tahoma"/>
            <family val="2"/>
          </rPr>
          <t>&lt;[[PortfolioProperties] - [Financials (Seq: 1)] - [Financial Line Items (Seq: 1)] L4 -05250 -001 - Rental Concession Catchall - Both]&gt;</t>
        </r>
      </text>
    </comment>
    <comment ref="O36" authorId="1" shapeId="0">
      <text>
        <r>
          <rPr>
            <b/>
            <sz val="9"/>
            <color indexed="81"/>
            <rFont val="Tahoma"/>
            <family val="2"/>
          </rPr>
          <t>&lt;[[PortfolioProperties] - [Financials (Seq: 1)] - [Financial Line Items (Seq: 1)] L4 -05270 -001 - Garage Vacancy Catchall - Both]&gt;</t>
        </r>
      </text>
    </comment>
    <comment ref="O38" authorId="1" shapeId="0">
      <text>
        <r>
          <rPr>
            <b/>
            <sz val="9"/>
            <color indexed="81"/>
            <rFont val="Tahoma"/>
            <family val="2"/>
          </rPr>
          <t>&lt;[[PortfolioProperties] - [Financials (Seq: 1)] - [Financial Line Items (Seq: 1)] L4 -05290 -001 - Other Rent Vacancy Catchall - Both]&gt;</t>
        </r>
      </text>
    </comment>
    <comment ref="O41" authorId="1" shapeId="0">
      <text>
        <r>
          <rPr>
            <b/>
            <sz val="9"/>
            <color indexed="81"/>
            <rFont val="Tahoma"/>
            <family val="2"/>
          </rPr>
          <t>&lt;[[PortfolioProperties] - [Financials (Seq: 1)] - [Financial Line Items (Seq: 1)] L4 -05301 -001 - Elderly Service Revenue Catchall - Both]&gt;</t>
        </r>
      </text>
    </comment>
    <comment ref="O43" authorId="1" shapeId="0">
      <text>
        <r>
          <rPr>
            <b/>
            <sz val="9"/>
            <color indexed="81"/>
            <rFont val="Tahoma"/>
            <family val="2"/>
          </rPr>
          <t>&lt;[[PortfolioProperties] - [Financials (Seq: 1)] - [Financial Line Items (Seq: 1)] L4 -05310 -001 - Healthcare Revenue Catchall - Both]&gt;</t>
        </r>
      </text>
    </comment>
    <comment ref="O44" authorId="1" shapeId="0">
      <text>
        <r>
          <rPr>
            <b/>
            <sz val="9"/>
            <color indexed="81"/>
            <rFont val="Tahoma"/>
            <family val="2"/>
          </rPr>
          <t>&lt;[[PortfolioProperties] - [Financials (Seq: 1)] - [Financial Line Items (Seq: 1)] L4 -05310 -014 - Contractual Adjustmentfor Self Pay Patient - Both]&gt;</t>
        </r>
      </text>
    </comment>
    <comment ref="O45" authorId="1" shapeId="0">
      <text>
        <r>
          <rPr>
            <b/>
            <sz val="9"/>
            <color indexed="81"/>
            <rFont val="Tahoma"/>
            <family val="2"/>
          </rPr>
          <t>&lt;[[PortfolioProperties] - [Financials (Seq: 1)] - [Financial Line Items (Seq: 1)] L4 -05310 -024 - Contractual Adjustmentfor Medicare Patient - Both]&gt;</t>
        </r>
      </text>
    </comment>
    <comment ref="O46" authorId="1" shapeId="0">
      <text>
        <r>
          <rPr>
            <b/>
            <sz val="9"/>
            <color indexed="81"/>
            <rFont val="Tahoma"/>
            <family val="2"/>
          </rPr>
          <t>&lt;[[PortfolioProperties] - [Financials (Seq: 1)] - [Financial Line Items (Seq: 1)] L4 -05310 -034 - Contractual Adjustmentfor Medicaid Patient - Both]&gt;</t>
        </r>
      </text>
    </comment>
    <comment ref="O47" authorId="1" shapeId="0">
      <text>
        <r>
          <rPr>
            <b/>
            <sz val="9"/>
            <color indexed="81"/>
            <rFont val="Tahoma"/>
            <family val="2"/>
          </rPr>
          <t>&lt;[[PortfolioProperties] - [Financials (Seq: 1)] - [Financial Line Items (Seq: 1)] L4 -05310 -044 - Contractual Adjustmentfor VA Patient - Both]&gt;</t>
        </r>
      </text>
    </comment>
    <comment ref="O48" authorId="1" shapeId="0">
      <text>
        <r>
          <rPr>
            <b/>
            <sz val="9"/>
            <color indexed="81"/>
            <rFont val="Tahoma"/>
            <family val="2"/>
          </rPr>
          <t>&lt;[[PortfolioProperties] - [Financials (Seq: 1)] - [Financial Line Items (Seq: 1)] L4 -05310 -094 - Contractual Adjustmentfor Other Program - Both]&gt;</t>
        </r>
      </text>
    </comment>
    <comment ref="O50" authorId="1" shapeId="0">
      <text>
        <r>
          <rPr>
            <b/>
            <sz val="9"/>
            <color indexed="81"/>
            <rFont val="Tahoma"/>
            <family val="2"/>
          </rPr>
          <t>&lt;[[PortfolioProperties] - [Financials (Seq: 1)] - [Financial Line Items (Seq: 1)] L4 -05320 -001 - Shareholderand Resident Revenue Catchall - Both]&gt;</t>
        </r>
      </text>
    </comment>
    <comment ref="O51" authorId="1" shapeId="0">
      <text>
        <r>
          <rPr>
            <b/>
            <sz val="9"/>
            <color indexed="81"/>
            <rFont val="Tahoma"/>
            <family val="2"/>
          </rPr>
          <t>&lt;[[PortfolioProperties] - [Financials (Seq: 1)] - [Financial Line Items (Seq: 1)] L4 -05320 -034 - Food - Both]&gt;</t>
        </r>
      </text>
    </comment>
    <comment ref="O52" authorId="1" shapeId="0">
      <text>
        <r>
          <rPr>
            <b/>
            <sz val="9"/>
            <color indexed="81"/>
            <rFont val="Tahoma"/>
            <family val="2"/>
          </rPr>
          <t>&lt;[[PortfolioProperties] - [Financials (Seq: 1)] - [Financial Line Items (Seq: 1)] L4 -05320 -051 - Housekeeping Expense Catchall - Both]&gt;</t>
        </r>
      </text>
    </comment>
    <comment ref="O53" authorId="1" shapeId="0">
      <text>
        <r>
          <rPr>
            <b/>
            <sz val="9"/>
            <color indexed="81"/>
            <rFont val="Tahoma"/>
            <family val="2"/>
          </rPr>
          <t>&lt;[[PortfolioProperties] - [Financials (Seq: 1)] - [Financial Line Items (Seq: 1)] L4 -05320 -061 - Medical Expense Catchall - Both]&gt;</t>
        </r>
      </text>
    </comment>
    <comment ref="O54" authorId="1" shapeId="0">
      <text>
        <r>
          <rPr>
            <b/>
            <sz val="9"/>
            <color indexed="81"/>
            <rFont val="Tahoma"/>
            <family val="2"/>
          </rPr>
          <t>&lt;[[PortfolioProperties] - [Financials (Seq: 1)] - [Financial Line Items (Seq: 1)] L4 -05320 -071 - Laundryand Linen - Both]&gt;</t>
        </r>
      </text>
    </comment>
    <comment ref="O56" authorId="1" shapeId="0">
      <text>
        <r>
          <rPr>
            <b/>
            <sz val="9"/>
            <color indexed="81"/>
            <rFont val="Tahoma"/>
            <family val="2"/>
          </rPr>
          <t>&lt;[[PortfolioProperties] - [Financials (Seq: 1)] - [Financial Line Items (Seq: 1)] L4 -05330 -001 - Revenue Not Partof Unit Package Catchall - Both]&gt;</t>
        </r>
      </text>
    </comment>
    <comment ref="O59" authorId="1" shapeId="0">
      <text>
        <r>
          <rPr>
            <b/>
            <sz val="9"/>
            <color indexed="81"/>
            <rFont val="Tahoma"/>
            <family val="2"/>
          </rPr>
          <t>&lt;[[PortfolioProperties] - [Financials (Seq: 1)] - [Financial Line Items (Seq: 1)] L4 -05410 -001 - Financial Revenue Project Operation - Both]&gt;</t>
        </r>
      </text>
    </comment>
    <comment ref="O61" authorId="1" shapeId="0">
      <text>
        <r>
          <rPr>
            <b/>
            <sz val="9"/>
            <color indexed="81"/>
            <rFont val="Tahoma"/>
            <family val="2"/>
          </rPr>
          <t>&lt;[[PortfolioProperties] - [Financials (Seq: 1)] - [Financial Line Items (Seq: 1)] L4 -05430 -001 - Investment Revenue Residual Receipt - Both]&gt;</t>
        </r>
      </text>
    </comment>
    <comment ref="O63" authorId="1" shapeId="0">
      <text>
        <r>
          <rPr>
            <b/>
            <sz val="9"/>
            <color indexed="81"/>
            <rFont val="Tahoma"/>
            <family val="2"/>
          </rPr>
          <t>&lt;[[PortfolioProperties] - [Financials (Seq: 1)] - [Financial Line Items (Seq: 1)] L4 -05440 -001 - Investment Revenue Replacement Reserve - Both]&gt;</t>
        </r>
      </text>
    </comment>
    <comment ref="O65" authorId="1" shapeId="0">
      <text>
        <r>
          <rPr>
            <b/>
            <sz val="9"/>
            <color indexed="81"/>
            <rFont val="Tahoma"/>
            <family val="2"/>
          </rPr>
          <t>&lt;[[PortfolioProperties] - [Financials (Seq: 1)] - [Financial Line Items (Seq: 1)] L4 -05490 -001 - Investment Revenue Other - Both]&gt;</t>
        </r>
      </text>
    </comment>
    <comment ref="O68" authorId="1" shapeId="0">
      <text>
        <r>
          <rPr>
            <b/>
            <sz val="9"/>
            <color indexed="81"/>
            <rFont val="Tahoma"/>
            <family val="2"/>
          </rPr>
          <t>&lt;[[PortfolioProperties] - [Financials (Seq: 1)] - [Financial Line Items (Seq: 1)] L4 -05910 -001 - Laundry and Vending Revenue - Both]&gt;</t>
        </r>
      </text>
    </comment>
    <comment ref="O70" authorId="1" shapeId="0">
      <text>
        <r>
          <rPr>
            <b/>
            <sz val="9"/>
            <color indexed="81"/>
            <rFont val="Tahoma"/>
            <family val="2"/>
          </rPr>
          <t>&lt;[[PortfolioProperties] - [Financials (Seq: 1)] - [Financial Line Items (Seq: 1)] L4 -05920 -001 - Tenant Charge Catchall - Both]&gt;</t>
        </r>
      </text>
    </comment>
    <comment ref="O71" authorId="1" shapeId="0">
      <text>
        <r>
          <rPr>
            <b/>
            <sz val="9"/>
            <color indexed="81"/>
            <rFont val="Tahoma"/>
            <family val="2"/>
          </rPr>
          <t>&lt;[[PortfolioProperties] - [Financials (Seq: 1)] - [Financial Line Items (Seq: 1)] L4 -05920 -011 - Damage and Cleaning Fees - Both]&gt;</t>
        </r>
      </text>
    </comment>
    <comment ref="O72" authorId="1" shapeId="0">
      <text>
        <r>
          <rPr>
            <b/>
            <sz val="9"/>
            <color indexed="81"/>
            <rFont val="Tahoma"/>
            <family val="2"/>
          </rPr>
          <t>&lt;[[PortfolioProperties] - [Financials (Seq: 1)] - [Financial Line Items (Seq: 1)] L4 -05920 -012 - Forfeited Tenant Security Deposit - Both]&gt;</t>
        </r>
      </text>
    </comment>
    <comment ref="O73" authorId="1" shapeId="0">
      <text>
        <r>
          <rPr>
            <b/>
            <sz val="9"/>
            <color indexed="81"/>
            <rFont val="Tahoma"/>
            <family val="2"/>
          </rPr>
          <t>&lt;[[PortfolioProperties] - [Financials (Seq: 1)] - [Financial Line Items (Seq: 1)] L4 -05920 -021 - Cable - Both]&gt;</t>
        </r>
      </text>
    </comment>
    <comment ref="O74" authorId="1" shapeId="0">
      <text>
        <r>
          <rPr>
            <b/>
            <sz val="9"/>
            <color indexed="81"/>
            <rFont val="Tahoma"/>
            <family val="2"/>
          </rPr>
          <t>&lt;[[PortfolioProperties] - [Financials (Seq: 1)] - [Financial Line Items (Seq: 1)] L4 -05920 -022 - Parking - Both]&gt;</t>
        </r>
      </text>
    </comment>
    <comment ref="O75" authorId="1" shapeId="0">
      <text>
        <r>
          <rPr>
            <b/>
            <sz val="9"/>
            <color indexed="81"/>
            <rFont val="Tahoma"/>
            <family val="2"/>
          </rPr>
          <t>&lt;[[PortfolioProperties] - [Financials (Seq: 1)] - [Financial Line Items (Seq: 1)] L4 -05920 -023 - Tenant Utility Passthru - Both]&gt;</t>
        </r>
      </text>
    </comment>
    <comment ref="O76" authorId="1" shapeId="0">
      <text>
        <r>
          <rPr>
            <b/>
            <sz val="9"/>
            <color indexed="81"/>
            <rFont val="Tahoma"/>
            <family val="2"/>
          </rPr>
          <t>&lt;[[PortfolioProperties] - [Financials (Seq: 1)] - [Financial Line Items (Seq: 1)] L4 -05920 -024 - Application Fee - Both]&gt;</t>
        </r>
      </text>
    </comment>
    <comment ref="O78" authorId="1" shapeId="0">
      <text>
        <r>
          <rPr>
            <b/>
            <sz val="9"/>
            <color indexed="81"/>
            <rFont val="Tahoma"/>
            <family val="2"/>
          </rPr>
          <t>&lt;[[PortfolioProperties] - [Financials (Seq: 1)] - [Financial Line Items (Seq: 1)] L4 -05945 -001 - Interest Reduction Payments Section 236 only - Both]&gt;</t>
        </r>
      </text>
    </comment>
    <comment ref="O80" authorId="1" shapeId="0">
      <text>
        <r>
          <rPr>
            <b/>
            <sz val="9"/>
            <color indexed="81"/>
            <rFont val="Tahoma"/>
            <family val="2"/>
          </rPr>
          <t>&lt;[[PortfolioProperties] - [Financials (Seq: 1)] - [Financial Line Items (Seq: 1)] L4 -05950 -001 - Grant Income - Both]&gt;</t>
        </r>
      </text>
    </comment>
    <comment ref="O82" authorId="1" shapeId="0">
      <text>
        <r>
          <rPr>
            <b/>
            <sz val="9"/>
            <color indexed="81"/>
            <rFont val="Tahoma"/>
            <family val="2"/>
          </rPr>
          <t>&lt;[[PortfolioProperties] - [Financials (Seq: 1)] - [Financial Line Items (Seq: 1)] L4 -05990 -001 - Other Revenue Other - Both]&gt;</t>
        </r>
      </text>
    </comment>
    <comment ref="O86" authorId="1" shapeId="0">
      <text>
        <r>
          <rPr>
            <b/>
            <sz val="9"/>
            <color indexed="81"/>
            <rFont val="Tahoma"/>
            <family val="2"/>
          </rPr>
          <t>&lt;[[PortfolioProperties] - [Financials (Seq: 1)] - [Financial Line Items (Seq: 1)] L4 -06205 -001 - Admin General Catchall - Both]&gt;</t>
        </r>
      </text>
    </comment>
    <comment ref="O87" authorId="1" shapeId="0">
      <text>
        <r>
          <rPr>
            <b/>
            <sz val="9"/>
            <color indexed="81"/>
            <rFont val="Tahoma"/>
            <family val="2"/>
          </rPr>
          <t>&lt;[[PortfolioProperties] - [Financials (Seq: 1)] - [Financial Line Items (Seq: 1)] L4 -06205 -011 - Convention Meeting - Both]&gt;</t>
        </r>
      </text>
    </comment>
    <comment ref="O88" authorId="1" shapeId="0">
      <text>
        <r>
          <rPr>
            <b/>
            <sz val="9"/>
            <color indexed="81"/>
            <rFont val="Tahoma"/>
            <family val="2"/>
          </rPr>
          <t>&lt;[[PortfolioProperties] - [Financials (Seq: 1)] - [Financial Line Items (Seq: 1)] L4 -06205 -021 - Management Consultant - Both]&gt;</t>
        </r>
      </text>
    </comment>
    <comment ref="O89" authorId="1" shapeId="0">
      <text>
        <r>
          <rPr>
            <b/>
            <sz val="9"/>
            <color indexed="81"/>
            <rFont val="Tahoma"/>
            <family val="2"/>
          </rPr>
          <t>&lt;[[PortfolioProperties] - [Financials (Seq: 1)] - [Financial Line Items (Seq: 1)] L4 -06205 -031 - Admin Expense Paid to Related Party - Both]&gt;</t>
        </r>
      </text>
    </comment>
    <comment ref="O90" authorId="1" shapeId="0">
      <text>
        <r>
          <rPr>
            <b/>
            <sz val="9"/>
            <color indexed="81"/>
            <rFont val="Tahoma"/>
            <family val="2"/>
          </rPr>
          <t>&lt;[[PortfolioProperties] - [Financials (Seq: 1)] - [Financial Line Items (Seq: 1)] L4 -06205 -091 - Admin General Other - Both]&gt;</t>
        </r>
      </text>
    </comment>
    <comment ref="O92" authorId="1" shapeId="0">
      <text>
        <r>
          <rPr>
            <b/>
            <sz val="9"/>
            <color indexed="81"/>
            <rFont val="Tahoma"/>
            <family val="2"/>
          </rPr>
          <t>&lt;[[PortfolioProperties] - [Financials (Seq: 1)] - [Financial Line Items (Seq: 1)] L4 -06210 -001 - Advertising and Marketing Catchall - Both]&gt;</t>
        </r>
      </text>
    </comment>
    <comment ref="O94" authorId="1" shapeId="0">
      <text>
        <r>
          <rPr>
            <b/>
            <sz val="9"/>
            <color indexed="81"/>
            <rFont val="Tahoma"/>
            <family val="2"/>
          </rPr>
          <t>&lt;[[PortfolioProperties] - [Financials (Seq: 1)] - [Financial Line Items (Seq: 1)] L4 -06235 -001 - Apartment Resale Expense Coop Catchall - Both]&gt;</t>
        </r>
      </text>
    </comment>
    <comment ref="O96" authorId="1" shapeId="0">
      <text>
        <r>
          <rPr>
            <b/>
            <sz val="9"/>
            <color indexed="81"/>
            <rFont val="Tahoma"/>
            <family val="2"/>
          </rPr>
          <t>&lt;[[PortfolioProperties] - [Financials (Seq: 1)] - [Financial Line Items (Seq: 1)] L4 -06250 -001 - Other Renting Expense Catchall - Both]&gt;</t>
        </r>
      </text>
    </comment>
    <comment ref="O98" authorId="1" shapeId="0">
      <text>
        <r>
          <rPr>
            <b/>
            <sz val="9"/>
            <color indexed="81"/>
            <rFont val="Tahoma"/>
            <family val="2"/>
          </rPr>
          <t>&lt;[[PortfolioProperties] - [Financials (Seq: 1)] - [Financial Line Items (Seq: 1)] L4 -06310 -001 - Office Salary Catchall - Both]&gt;</t>
        </r>
      </text>
    </comment>
    <comment ref="O100" authorId="1" shapeId="0">
      <text>
        <r>
          <rPr>
            <b/>
            <sz val="9"/>
            <color indexed="81"/>
            <rFont val="Tahoma"/>
            <family val="2"/>
          </rPr>
          <t>&lt;[[PortfolioProperties] - [Financials (Seq: 1)] - [Financial Line Items (Seq: 1)] L4 -06311 -001 - Office Expense Catchall - Both]&gt;</t>
        </r>
      </text>
    </comment>
    <comment ref="O101" authorId="1" shapeId="0">
      <text>
        <r>
          <rPr>
            <b/>
            <sz val="9"/>
            <color indexed="81"/>
            <rFont val="Tahoma"/>
            <family val="2"/>
          </rPr>
          <t>&lt;[[PortfolioProperties] - [Financials (Seq: 1)] - [Financial Line Items (Seq: 1)] L4 -06311 -011 - Office Supply - Both]&gt;</t>
        </r>
      </text>
    </comment>
    <comment ref="O102" authorId="1" shapeId="0">
      <text>
        <r>
          <rPr>
            <b/>
            <sz val="9"/>
            <color indexed="81"/>
            <rFont val="Tahoma"/>
            <family val="2"/>
          </rPr>
          <t>&lt;[[PortfolioProperties] - [Financials (Seq: 1)] - [Financial Line Items (Seq: 1)] L4 -06311 -021 - Officeor Model Apartment Rent - Both]&gt;</t>
        </r>
      </text>
    </comment>
    <comment ref="O104" authorId="1" shapeId="0">
      <text>
        <r>
          <rPr>
            <b/>
            <sz val="9"/>
            <color indexed="81"/>
            <rFont val="Tahoma"/>
            <family val="2"/>
          </rPr>
          <t>&lt;[[PortfolioProperties] - [Financials (Seq: 1)] - [Financial Line Items (Seq: 1)] L4 -06320 -001 - Management Fee Catchall - Both]&gt;</t>
        </r>
      </text>
    </comment>
    <comment ref="O106" authorId="1" shapeId="0">
      <text>
        <r>
          <rPr>
            <b/>
            <sz val="9"/>
            <color indexed="81"/>
            <rFont val="Tahoma"/>
            <family val="2"/>
          </rPr>
          <t>&lt;[[PortfolioProperties] - [Financials (Seq: 1)] - [Financial Line Items (Seq: 1)] L4 -06330 -001 - Property Manager Expense Catchall - Both]&gt;</t>
        </r>
      </text>
    </comment>
    <comment ref="O107" authorId="1" shapeId="0">
      <text>
        <r>
          <rPr>
            <b/>
            <sz val="9"/>
            <color indexed="81"/>
            <rFont val="Tahoma"/>
            <family val="2"/>
          </rPr>
          <t>&lt;[[PortfolioProperties] - [Financials (Seq: 1)] - [Financial Line Items (Seq: 1)] L4 -06330 -011 - Manageror Superintendent Salary - Both]&gt;</t>
        </r>
      </text>
    </comment>
    <comment ref="O108" authorId="1" shapeId="0">
      <text>
        <r>
          <rPr>
            <b/>
            <sz val="9"/>
            <color indexed="81"/>
            <rFont val="Tahoma"/>
            <family val="2"/>
          </rPr>
          <t>&lt;[[PortfolioProperties] - [Financials (Seq: 1)] - [Financial Line Items (Seq: 1)] L4 -06330 -021 - Manageror Superintendent Rent Free Unit - Both]&gt;</t>
        </r>
      </text>
    </comment>
    <comment ref="O110" authorId="1" shapeId="0">
      <text>
        <r>
          <rPr>
            <b/>
            <sz val="9"/>
            <color indexed="81"/>
            <rFont val="Tahoma"/>
            <family val="2"/>
          </rPr>
          <t>&lt;[[PortfolioProperties] - [Financials (Seq: 1)] - [Financial Line Items (Seq: 1)] L4 -06340 -001 - Legal Expense Project Catchall - Both]&gt;</t>
        </r>
      </text>
    </comment>
    <comment ref="O112" authorId="1" shapeId="0">
      <text>
        <r>
          <rPr>
            <b/>
            <sz val="9"/>
            <color indexed="81"/>
            <rFont val="Tahoma"/>
            <family val="2"/>
          </rPr>
          <t>&lt;[[PortfolioProperties] - [Financials (Seq: 1)] - [Financial Line Items (Seq: 1)] L4 -06350 -001 - Audit Expense Catchall - Both]&gt;</t>
        </r>
      </text>
    </comment>
    <comment ref="O114" authorId="1" shapeId="0">
      <text>
        <r>
          <rPr>
            <b/>
            <sz val="9"/>
            <color indexed="81"/>
            <rFont val="Tahoma"/>
            <family val="2"/>
          </rPr>
          <t>&lt;[[PortfolioProperties] - [Financials (Seq: 1)] - [Financial Line Items (Seq: 1)] L4 -06351 -001 - Bookkeeping Fees and Accounting Service Catchall - Both]&gt;</t>
        </r>
      </text>
    </comment>
    <comment ref="O116" authorId="1" shapeId="0">
      <text>
        <r>
          <rPr>
            <b/>
            <sz val="9"/>
            <color indexed="81"/>
            <rFont val="Tahoma"/>
            <family val="2"/>
          </rPr>
          <t>&lt;[[PortfolioProperties] - [Financials (Seq: 1)] - [Financial Line Items (Seq: 1)] L4 -06360 -001 - Telephone and Answering Service Catchall - Both]&gt;</t>
        </r>
      </text>
    </comment>
    <comment ref="O118" authorId="1" shapeId="0">
      <text>
        <r>
          <rPr>
            <b/>
            <sz val="9"/>
            <color indexed="81"/>
            <rFont val="Tahoma"/>
            <family val="2"/>
          </rPr>
          <t>&lt;[[PortfolioProperties] - [Financials (Seq: 1)] - [Financial Line Items (Seq: 1)] L4 -06370 -001 - Bad Debts Catchall - Both]&gt;</t>
        </r>
      </text>
    </comment>
    <comment ref="O120" authorId="1" shapeId="0">
      <text>
        <r>
          <rPr>
            <b/>
            <sz val="9"/>
            <color indexed="81"/>
            <rFont val="Tahoma"/>
            <family val="2"/>
          </rPr>
          <t>&lt;[[PortfolioProperties] - [Financials (Seq: 1)] - [Financial Line Items (Seq: 1)] L4 -06390 -001 - Other Administrative Expense - Both]&gt;</t>
        </r>
      </text>
    </comment>
    <comment ref="O123" authorId="1" shapeId="0">
      <text>
        <r>
          <rPr>
            <b/>
            <sz val="9"/>
            <color indexed="81"/>
            <rFont val="Tahoma"/>
            <family val="2"/>
          </rPr>
          <t>&lt;[[PortfolioProperties] - [Financials (Seq: 1)] - [Financial Line Items (Seq: 1)] L4 -06420 -001 - Fuel Oil Coal - Both]&gt;</t>
        </r>
      </text>
    </comment>
    <comment ref="O125" authorId="1" shapeId="0">
      <text>
        <r>
          <rPr>
            <b/>
            <sz val="9"/>
            <color indexed="81"/>
            <rFont val="Tahoma"/>
            <family val="2"/>
          </rPr>
          <t>&lt;[[PortfolioProperties] - [Financials (Seq: 1)] - [Financial Line Items (Seq: 1)] L4 -06450 -001 - Utility Catchall - Both]&gt;</t>
        </r>
      </text>
    </comment>
    <comment ref="O126" authorId="1" shapeId="0">
      <text>
        <r>
          <rPr>
            <b/>
            <sz val="9"/>
            <color indexed="81"/>
            <rFont val="Tahoma"/>
            <family val="2"/>
          </rPr>
          <t>&lt;[[PortfolioProperties] - [Financials (Seq: 1)] - [Financial Line Items (Seq: 1)] L4 -06450 -011 - Electricity - Both]&gt;</t>
        </r>
      </text>
    </comment>
    <comment ref="O127" authorId="1" shapeId="0">
      <text>
        <r>
          <rPr>
            <b/>
            <sz val="9"/>
            <color indexed="81"/>
            <rFont val="Tahoma"/>
            <family val="2"/>
          </rPr>
          <t>&lt;[[PortfolioProperties] - [Financials (Seq: 1)] - [Financial Line Items (Seq: 1)] L4 -06450 -021 - Gas - Both]&gt;</t>
        </r>
      </text>
    </comment>
    <comment ref="O128" authorId="1" shapeId="0">
      <text>
        <r>
          <rPr>
            <b/>
            <sz val="9"/>
            <color indexed="81"/>
            <rFont val="Tahoma"/>
            <family val="2"/>
          </rPr>
          <t>&lt;[[PortfolioProperties] - [Financials (Seq: 1)] - [Financial Line Items (Seq: 1)] L4 -06450 -031 - Waterand Sewer Catchall - Both]&gt;</t>
        </r>
      </text>
    </comment>
    <comment ref="O129" authorId="1" shapeId="0">
      <text>
        <r>
          <rPr>
            <b/>
            <sz val="9"/>
            <color indexed="81"/>
            <rFont val="Tahoma"/>
            <family val="2"/>
          </rPr>
          <t>&lt;[[PortfolioProperties] - [Financials (Seq: 1)] - [Financial Line Items (Seq: 1)] L4 -06450 -032 - Water - Both]&gt;</t>
        </r>
      </text>
    </comment>
    <comment ref="O130" authorId="1" shapeId="0">
      <text>
        <r>
          <rPr>
            <b/>
            <sz val="9"/>
            <color indexed="81"/>
            <rFont val="Tahoma"/>
            <family val="2"/>
          </rPr>
          <t>&lt;[[PortfolioProperties] - [Financials (Seq: 1)] - [Financial Line Items (Seq: 1)] L4 -06450 -033 - Sewer - Both]&gt;</t>
        </r>
      </text>
    </comment>
    <comment ref="O131" authorId="1" shapeId="0">
      <text>
        <r>
          <rPr>
            <b/>
            <sz val="9"/>
            <color indexed="81"/>
            <rFont val="Tahoma"/>
            <family val="2"/>
          </rPr>
          <t>&lt;[[PortfolioProperties] - [Financials (Seq: 1)] - [Financial Line Items (Seq: 1)] L4 -06450 -091 - Utility Other - Both]&gt;</t>
        </r>
      </text>
    </comment>
    <comment ref="O134" authorId="1" shapeId="0">
      <text>
        <r>
          <rPr>
            <b/>
            <sz val="9"/>
            <color indexed="81"/>
            <rFont val="Tahoma"/>
            <family val="2"/>
          </rPr>
          <t>&lt;[[PortfolioProperties] - [Financials (Seq: 1)] - [Financial Line Items (Seq: 1)] L4 -06504 -001 - Ground Payroll Supply Contract Catchall - Both]&gt;</t>
        </r>
      </text>
    </comment>
    <comment ref="O136" authorId="1" shapeId="0">
      <text>
        <r>
          <rPr>
            <b/>
            <sz val="9"/>
            <color indexed="81"/>
            <rFont val="Tahoma"/>
            <family val="2"/>
          </rPr>
          <t>&lt;[[PortfolioProperties] - [Financials (Seq: 1)] - [Financial Line Items (Seq: 1)] L4 -06505 -001 - Repair Payroll Supply Contract Catchall - Both]&gt;</t>
        </r>
      </text>
    </comment>
    <comment ref="O138" authorId="1" shapeId="0">
      <text>
        <r>
          <rPr>
            <b/>
            <sz val="9"/>
            <color indexed="81"/>
            <rFont val="Tahoma"/>
            <family val="2"/>
          </rPr>
          <t>&lt;[[PortfolioProperties] - [Financials (Seq: 1)] - [Financial Line Items (Seq: 1)] L4 -06510 -001 - Payroll Catchall - Both]&gt;</t>
        </r>
      </text>
    </comment>
    <comment ref="O139" authorId="1" shapeId="0">
      <text>
        <r>
          <rPr>
            <b/>
            <sz val="9"/>
            <color indexed="81"/>
            <rFont val="Tahoma"/>
            <family val="2"/>
          </rPr>
          <t>&lt;[[PortfolioProperties] - [Financials (Seq: 1)] - [Financial Line Items (Seq: 1)] L4 -06510 -012 - Janitorial and Cleaning Payroll - Both]&gt;</t>
        </r>
      </text>
    </comment>
    <comment ref="O140" authorId="1" shapeId="0">
      <text>
        <r>
          <rPr>
            <b/>
            <sz val="9"/>
            <color indexed="81"/>
            <rFont val="Tahoma"/>
            <family val="2"/>
          </rPr>
          <t>&lt;[[PortfolioProperties] - [Financials (Seq: 1)] - [Financial Line Items (Seq: 1)] L4 -06510 -014 - Ground Payroll - Both]&gt;</t>
        </r>
      </text>
    </comment>
    <comment ref="O141" authorId="1" shapeId="0">
      <text>
        <r>
          <rPr>
            <b/>
            <sz val="9"/>
            <color indexed="81"/>
            <rFont val="Tahoma"/>
            <family val="2"/>
          </rPr>
          <t>&lt;[[PortfolioProperties] - [Financials (Seq: 1)] - [Financial Line Items (Seq: 1)] L4 -06510 -015 - Repair Payroll - Both]&gt;</t>
        </r>
      </text>
    </comment>
    <comment ref="O142" authorId="1" shapeId="0">
      <text>
        <r>
          <rPr>
            <b/>
            <sz val="9"/>
            <color indexed="81"/>
            <rFont val="Tahoma"/>
            <family val="2"/>
          </rPr>
          <t>&lt;[[PortfolioProperties] - [Financials (Seq: 1)] - [Financial Line Items (Seq: 1)] L4 -06510 -018 - Decorating Payroll - Both]&gt;</t>
        </r>
      </text>
    </comment>
    <comment ref="O143" authorId="1" shapeId="0">
      <text>
        <r>
          <rPr>
            <b/>
            <sz val="9"/>
            <color indexed="81"/>
            <rFont val="Tahoma"/>
            <family val="2"/>
          </rPr>
          <t>&lt;[[PortfolioProperties] - [Financials (Seq: 1)] - [Financial Line Items (Seq: 1)] L4 -06510 -031 - Operating and Maintenance Rent Free Unit - Both]&gt;</t>
        </r>
      </text>
    </comment>
    <comment ref="O145" authorId="1" shapeId="0">
      <text>
        <r>
          <rPr>
            <b/>
            <sz val="9"/>
            <color indexed="81"/>
            <rFont val="Tahoma"/>
            <family val="2"/>
          </rPr>
          <t>&lt;[[PortfolioProperties] - [Financials (Seq: 1)] - [Financial Line Items (Seq: 1)] L4 -06515 -001 - Supply Catchall - Both]&gt;</t>
        </r>
      </text>
    </comment>
    <comment ref="O146" authorId="1" shapeId="0">
      <text>
        <r>
          <rPr>
            <b/>
            <sz val="9"/>
            <color indexed="81"/>
            <rFont val="Tahoma"/>
            <family val="2"/>
          </rPr>
          <t>&lt;[[PortfolioProperties] - [Financials (Seq: 1)] - [Financial Line Items (Seq: 1)] L4 -06515 -012 - Janitorial and Cleaning Supply - Both]&gt;</t>
        </r>
      </text>
    </comment>
    <comment ref="O147" authorId="1" shapeId="0">
      <text>
        <r>
          <rPr>
            <b/>
            <sz val="9"/>
            <color indexed="81"/>
            <rFont val="Tahoma"/>
            <family val="2"/>
          </rPr>
          <t>&lt;[[PortfolioProperties] - [Financials (Seq: 1)] - [Financial Line Items (Seq: 1)] L4 -06515 -013 - Exterminating Supply - Both]&gt;</t>
        </r>
      </text>
    </comment>
    <comment ref="O148" authorId="1" shapeId="0">
      <text>
        <r>
          <rPr>
            <b/>
            <sz val="9"/>
            <color indexed="81"/>
            <rFont val="Tahoma"/>
            <family val="2"/>
          </rPr>
          <t>&lt;[[PortfolioProperties] - [Financials (Seq: 1)] - [Financial Line Items (Seq: 1)] L4 -06515 -014 - Ground Supply - Both]&gt;</t>
        </r>
      </text>
    </comment>
    <comment ref="O149" authorId="1" shapeId="0">
      <text>
        <r>
          <rPr>
            <b/>
            <sz val="9"/>
            <color indexed="81"/>
            <rFont val="Tahoma"/>
            <family val="2"/>
          </rPr>
          <t>&lt;[[PortfolioProperties] - [Financials (Seq: 1)] - [Financial Line Items (Seq: 1)] L4 -06515 -015 - Repair Material - Both]&gt;</t>
        </r>
      </text>
    </comment>
    <comment ref="O150" authorId="1" shapeId="0">
      <text>
        <r>
          <rPr>
            <b/>
            <sz val="9"/>
            <color indexed="81"/>
            <rFont val="Tahoma"/>
            <family val="2"/>
          </rPr>
          <t>&lt;[[PortfolioProperties] - [Financials (Seq: 1)] - [Financial Line Items (Seq: 1)] L4 -06515 -018 - Decorating Supply - Both]&gt;</t>
        </r>
      </text>
    </comment>
    <comment ref="O152" authorId="1" shapeId="0">
      <text>
        <r>
          <rPr>
            <b/>
            <sz val="9"/>
            <color indexed="81"/>
            <rFont val="Tahoma"/>
            <family val="2"/>
          </rPr>
          <t>&lt;[[PortfolioProperties] - [Financials (Seq: 1)] - [Financial Line Items (Seq: 1)] L4 -06520 -001 - Contract Catchall - Both]&gt;</t>
        </r>
      </text>
    </comment>
    <comment ref="O153" authorId="1" shapeId="0">
      <text>
        <r>
          <rPr>
            <b/>
            <sz val="9"/>
            <color indexed="81"/>
            <rFont val="Tahoma"/>
            <family val="2"/>
          </rPr>
          <t>&lt;[[PortfolioProperties] - [Financials (Seq: 1)] - [Financial Line Items (Seq: 1)] L4 -06520 -012 - Janitorial and Cleaning Contract - Both]&gt;</t>
        </r>
      </text>
    </comment>
    <comment ref="O154" authorId="1" shapeId="0">
      <text>
        <r>
          <rPr>
            <b/>
            <sz val="9"/>
            <color indexed="81"/>
            <rFont val="Tahoma"/>
            <family val="2"/>
          </rPr>
          <t>&lt;[[PortfolioProperties] - [Financials (Seq: 1)] - [Financial Line Items (Seq: 1)] L4 -06520 -013 - Exterminating Contract - Both]&gt;</t>
        </r>
      </text>
    </comment>
    <comment ref="O155" authorId="1" shapeId="0">
      <text>
        <r>
          <rPr>
            <b/>
            <sz val="9"/>
            <color indexed="81"/>
            <rFont val="Tahoma"/>
            <family val="2"/>
          </rPr>
          <t>&lt;[[PortfolioProperties] - [Financials (Seq: 1)] - [Financial Line Items (Seq: 1)] L4 -06520 -014 - Ground Contract - Both]&gt;</t>
        </r>
      </text>
    </comment>
    <comment ref="O156" authorId="1" shapeId="0">
      <text>
        <r>
          <rPr>
            <b/>
            <sz val="9"/>
            <color indexed="81"/>
            <rFont val="Tahoma"/>
            <family val="2"/>
          </rPr>
          <t>&lt;[[PortfolioProperties] - [Financials (Seq: 1)] - [Financial Line Items (Seq: 1)] L4 -06520 -015 - Repair Contract - Both]&gt;</t>
        </r>
      </text>
    </comment>
    <comment ref="O157" authorId="1" shapeId="0">
      <text>
        <r>
          <rPr>
            <b/>
            <sz val="9"/>
            <color indexed="81"/>
            <rFont val="Tahoma"/>
            <family val="2"/>
          </rPr>
          <t>&lt;[[PortfolioProperties] - [Financials (Seq: 1)] - [Financial Line Items (Seq: 1)] L4 -06520 -016 - Elevator Maintenance Contract - Both]&gt;</t>
        </r>
      </text>
    </comment>
    <comment ref="O158" authorId="1" shapeId="0">
      <text>
        <r>
          <rPr>
            <b/>
            <sz val="9"/>
            <color indexed="81"/>
            <rFont val="Tahoma"/>
            <family val="2"/>
          </rPr>
          <t>&lt;[[PortfolioProperties] - [Financials (Seq: 1)] - [Financial Line Items (Seq: 1)] L4 -06520 -017 - Swim Pool Maintenance Contract - Both]&gt;</t>
        </r>
      </text>
    </comment>
    <comment ref="O159" authorId="1" shapeId="0">
      <text>
        <r>
          <rPr>
            <b/>
            <sz val="9"/>
            <color indexed="81"/>
            <rFont val="Tahoma"/>
            <family val="2"/>
          </rPr>
          <t>&lt;[[PortfolioProperties] - [Financials (Seq: 1)] - [Financial Line Items (Seq: 1)] L4 -06520 -018 - Decorating Contract - Both]&gt;</t>
        </r>
      </text>
    </comment>
    <comment ref="O161" authorId="1" shapeId="0">
      <text>
        <r>
          <rPr>
            <b/>
            <sz val="9"/>
            <color indexed="81"/>
            <rFont val="Tahoma"/>
            <family val="2"/>
          </rPr>
          <t>&lt;[[PortfolioProperties] - [Financials (Seq: 1)] - [Financial Line Items (Seq: 1)] L4 -06525 -001 - Garbage and Trash Removal - Both]&gt;</t>
        </r>
      </text>
    </comment>
    <comment ref="O163" authorId="1" shapeId="0">
      <text>
        <r>
          <rPr>
            <b/>
            <sz val="9"/>
            <color indexed="81"/>
            <rFont val="Tahoma"/>
            <family val="2"/>
          </rPr>
          <t>&lt;[[PortfolioProperties] - [Financials (Seq: 1)] - [Financial Line Items (Seq: 1)] L4 -06530 -001 - Security Catchall - Both]&gt;</t>
        </r>
      </text>
    </comment>
    <comment ref="O164" authorId="1" shapeId="0">
      <text>
        <r>
          <rPr>
            <b/>
            <sz val="9"/>
            <color indexed="81"/>
            <rFont val="Tahoma"/>
            <family val="2"/>
          </rPr>
          <t>&lt;[[PortfolioProperties] - [Financials (Seq: 1)] - [Financial Line Items (Seq: 1)] L4 -06530 -011 - Security Payrollor Contract - Both]&gt;</t>
        </r>
      </text>
    </comment>
    <comment ref="O165" authorId="1" shapeId="0">
      <text>
        <r>
          <rPr>
            <b/>
            <sz val="9"/>
            <color indexed="81"/>
            <rFont val="Tahoma"/>
            <family val="2"/>
          </rPr>
          <t>&lt;[[PortfolioProperties] - [Financials (Seq: 1)] - [Financial Line Items (Seq: 1)] L4 -06530 -021 - Security Rent Free Unit - Both]&gt;</t>
        </r>
      </text>
    </comment>
    <comment ref="O167" authorId="1" shapeId="0">
      <text>
        <r>
          <rPr>
            <b/>
            <sz val="9"/>
            <color indexed="81"/>
            <rFont val="Tahoma"/>
            <family val="2"/>
          </rPr>
          <t>&lt;[[PortfolioProperties] - [Financials (Seq: 1)] - [Financial Line Items (Seq: 1)] L4 -06540 -001 - Seasonal Maintenance Expense Catchall - Both]&gt;</t>
        </r>
      </text>
    </comment>
    <comment ref="O168" authorId="1" shapeId="0">
      <text>
        <r>
          <rPr>
            <b/>
            <sz val="9"/>
            <color indexed="81"/>
            <rFont val="Tahoma"/>
            <family val="2"/>
          </rPr>
          <t>&lt;[[PortfolioProperties] - [Financials (Seq: 1)] - [Financial Line Items (Seq: 1)] L4 -06540 -011 - Heating Cooling Repairsand Maintenance - Both]&gt;</t>
        </r>
      </text>
    </comment>
    <comment ref="O169" authorId="1" shapeId="0">
      <text>
        <r>
          <rPr>
            <b/>
            <sz val="9"/>
            <color indexed="81"/>
            <rFont val="Tahoma"/>
            <family val="2"/>
          </rPr>
          <t>&lt;[[PortfolioProperties] - [Financials (Seq: 1)] - [Financial Line Items (Seq: 1)] L4 -06540 -021 - Snow Removal - Both]&gt;</t>
        </r>
      </text>
    </comment>
    <comment ref="O171" authorId="1" shapeId="0">
      <text>
        <r>
          <rPr>
            <b/>
            <sz val="9"/>
            <color indexed="81"/>
            <rFont val="Tahoma"/>
            <family val="2"/>
          </rPr>
          <t>&lt;[[PortfolioProperties] - [Financials (Seq: 1)] - [Financial Line Items (Seq: 1)] L4 -06570 -001 - Vehicle and Maintenance Equipment Operation and Repair - Both]&gt;</t>
        </r>
      </text>
    </comment>
    <comment ref="O173" authorId="1" shapeId="0">
      <text>
        <r>
          <rPr>
            <b/>
            <sz val="9"/>
            <color indexed="81"/>
            <rFont val="Tahoma"/>
            <family val="2"/>
          </rPr>
          <t>&lt;[[PortfolioProperties] - [Financials (Seq: 1)] - [Financial Line Items (Seq: 1)] L4 -06580 -001 - Lease Expense - Both]&gt;</t>
        </r>
      </text>
    </comment>
    <comment ref="O175" authorId="1" shapeId="0">
      <text>
        <r>
          <rPr>
            <b/>
            <sz val="9"/>
            <color indexed="81"/>
            <rFont val="Tahoma"/>
            <family val="2"/>
          </rPr>
          <t>&lt;[[PortfolioProperties] - [Financials (Seq: 1)] - [Financial Line Items (Seq: 1)] L4 -06590 -001 - Operatingand Maintenance Expense Other - Both]&gt;</t>
        </r>
      </text>
    </comment>
    <comment ref="O178" authorId="1" shapeId="0">
      <text>
        <r>
          <rPr>
            <b/>
            <sz val="9"/>
            <color indexed="81"/>
            <rFont val="Tahoma"/>
            <family val="2"/>
          </rPr>
          <t>&lt;[[PortfolioProperties] - [Financials (Seq: 1)] - [Financial Line Items (Seq: 1)] L4 -06610 -001 - Depreciation Expense Catchall - Both]&gt;</t>
        </r>
      </text>
    </comment>
    <comment ref="O180" authorId="1" shapeId="0">
      <text>
        <r>
          <rPr>
            <b/>
            <sz val="9"/>
            <color indexed="81"/>
            <rFont val="Tahoma"/>
            <family val="2"/>
          </rPr>
          <t>&lt;[[PortfolioProperties] - [Financials (Seq: 1)] - [Financial Line Items (Seq: 1)] L4 -06620 -001 - Amortization Expense Catchall - Both]&gt;</t>
        </r>
      </text>
    </comment>
    <comment ref="O183" authorId="1" shapeId="0">
      <text>
        <r>
          <rPr>
            <b/>
            <sz val="9"/>
            <color indexed="81"/>
            <rFont val="Tahoma"/>
            <family val="2"/>
          </rPr>
          <t>&lt;[[PortfolioProperties] - [Financials (Seq: 1)] - [Financial Line Items (Seq: 1)] L4 -06710 -001 - Tax Catchall - Both]&gt;</t>
        </r>
      </text>
    </comment>
    <comment ref="O184" authorId="1" shapeId="0">
      <text>
        <r>
          <rPr>
            <b/>
            <sz val="9"/>
            <color indexed="81"/>
            <rFont val="Tahoma"/>
            <family val="2"/>
          </rPr>
          <t>&lt;[[PortfolioProperties] - [Financials (Seq: 1)] - [Financial Line Items (Seq: 1)] L4 -06710 -011 - Real Estate Tax - Both]&gt;</t>
        </r>
      </text>
    </comment>
    <comment ref="O185" authorId="1" shapeId="0">
      <text>
        <r>
          <rPr>
            <b/>
            <sz val="9"/>
            <color indexed="81"/>
            <rFont val="Tahoma"/>
            <family val="2"/>
          </rPr>
          <t>&lt;[[PortfolioProperties] - [Financials (Seq: 1)] - [Financial Line Items (Seq: 1)] L4 -06710 -021 - Shelter Rent Tax - Both]&gt;</t>
        </r>
      </text>
    </comment>
    <comment ref="O187" authorId="1" shapeId="0">
      <text>
        <r>
          <rPr>
            <b/>
            <sz val="9"/>
            <color indexed="81"/>
            <rFont val="Tahoma"/>
            <family val="2"/>
          </rPr>
          <t>&lt;[[PortfolioProperties] - [Financials (Seq: 1)] - [Financial Line Items (Seq: 1)] L4 -06711 -001 - Payroll Tax Catchall - Both]&gt;</t>
        </r>
      </text>
    </comment>
    <comment ref="O189" authorId="1" shapeId="0">
      <text>
        <r>
          <rPr>
            <b/>
            <sz val="9"/>
            <color indexed="81"/>
            <rFont val="Tahoma"/>
            <family val="2"/>
          </rPr>
          <t>&lt;[[PortfolioProperties] - [Financials (Seq: 1)] - [Financial Line Items (Seq: 1)] L4 -06720 -001 - Property And Liability Insurance Catchall - Both]&gt;</t>
        </r>
      </text>
    </comment>
    <comment ref="O190" authorId="1" shapeId="0">
      <text>
        <r>
          <rPr>
            <b/>
            <sz val="9"/>
            <color indexed="81"/>
            <rFont val="Tahoma"/>
            <family val="2"/>
          </rPr>
          <t>&lt;[[PortfolioProperties] - [Financials (Seq: 1)] - [Financial Line Items (Seq: 1)] L4 -06720 -011 - Property Hazard Insurance Catchall - Both]&gt;</t>
        </r>
      </text>
    </comment>
    <comment ref="O191" authorId="1" shapeId="0">
      <text>
        <r>
          <rPr>
            <b/>
            <sz val="9"/>
            <color indexed="81"/>
            <rFont val="Tahoma"/>
            <family val="2"/>
          </rPr>
          <t>&lt;[[PortfolioProperties] - [Financials (Seq: 1)] - [Financial Line Items (Seq: 1)] L4 -06720 -012 - Property Hazard Insurance Only - Both]&gt;</t>
        </r>
      </text>
    </comment>
    <comment ref="O192" authorId="1" shapeId="0">
      <text>
        <r>
          <rPr>
            <b/>
            <sz val="9"/>
            <color indexed="81"/>
            <rFont val="Tahoma"/>
            <family val="2"/>
          </rPr>
          <t>&lt;[[PortfolioProperties] - [Financials (Seq: 1)] - [Financial Line Items (Seq: 1)] L4 -06720 -013 - Earthquake Insurance - Both]&gt;</t>
        </r>
      </text>
    </comment>
    <comment ref="O193" authorId="1" shapeId="0">
      <text>
        <r>
          <rPr>
            <b/>
            <sz val="9"/>
            <color indexed="81"/>
            <rFont val="Tahoma"/>
            <family val="2"/>
          </rPr>
          <t>&lt;[[PortfolioProperties] - [Financials (Seq: 1)] - [Financial Line Items (Seq: 1)] L4 -06720 -014 - Flood Insurance - Both]&gt;</t>
        </r>
      </text>
    </comment>
    <comment ref="O194" authorId="1" shapeId="0">
      <text>
        <r>
          <rPr>
            <b/>
            <sz val="9"/>
            <color indexed="81"/>
            <rFont val="Tahoma"/>
            <family val="2"/>
          </rPr>
          <t>&lt;[[PortfolioProperties] - [Financials (Seq: 1)] - [Financial Line Items (Seq: 1)] L4 -06720 -021 - Liability Insurance - Both]&gt;</t>
        </r>
      </text>
    </comment>
    <comment ref="O195" authorId="1" shapeId="0">
      <text>
        <r>
          <rPr>
            <b/>
            <sz val="9"/>
            <color indexed="81"/>
            <rFont val="Tahoma"/>
            <family val="2"/>
          </rPr>
          <t>&lt;[[PortfolioProperties] - [Financials (Seq: 1)] - [Financial Line Items (Seq: 1)] L4 -06720 -091 - Property Insurance Other - Both]&gt;</t>
        </r>
      </text>
    </comment>
    <comment ref="O197" authorId="1" shapeId="0">
      <text>
        <r>
          <rPr>
            <b/>
            <sz val="9"/>
            <color indexed="81"/>
            <rFont val="Tahoma"/>
            <family val="2"/>
          </rPr>
          <t>&lt;[[PortfolioProperties] - [Financials (Seq: 1)] - [Financial Line Items (Seq: 1)] L4 -06723 -001 - Health Insuranceand Other Employee Benefits Catchall - Both]&gt;</t>
        </r>
      </text>
    </comment>
    <comment ref="O198" authorId="1" shapeId="0">
      <text>
        <r>
          <rPr>
            <b/>
            <sz val="9"/>
            <color indexed="81"/>
            <rFont val="Tahoma"/>
            <family val="2"/>
          </rPr>
          <t>&lt;[[PortfolioProperties] - [Financials (Seq: 1)] - [Financial Line Items (Seq: 1)] L4 -06723 -011 - Fidelity Bond Insurance - Both]&gt;</t>
        </r>
      </text>
    </comment>
    <comment ref="O199" authorId="1" shapeId="0">
      <text>
        <r>
          <rPr>
            <b/>
            <sz val="9"/>
            <color indexed="81"/>
            <rFont val="Tahoma"/>
            <family val="2"/>
          </rPr>
          <t>&lt;[[PortfolioProperties] - [Financials (Seq: 1)] - [Financial Line Items (Seq: 1)] L4 -06723 -021 - Workmens Compensation - Both]&gt;</t>
        </r>
      </text>
    </comment>
    <comment ref="O201" authorId="1" shapeId="0">
      <text>
        <r>
          <rPr>
            <b/>
            <sz val="9"/>
            <color indexed="81"/>
            <rFont val="Tahoma"/>
            <family val="2"/>
          </rPr>
          <t>&lt;[[PortfolioProperties] - [Financials (Seq: 1)] - [Financial Line Items (Seq: 1)] L4 -06790 -001 - Other Tax Licenses Permitsand Insurance - Both]&gt;</t>
        </r>
      </text>
    </comment>
    <comment ref="O204" authorId="1" shapeId="0">
      <text>
        <r>
          <rPr>
            <b/>
            <sz val="9"/>
            <color indexed="81"/>
            <rFont val="Tahoma"/>
            <family val="2"/>
          </rPr>
          <t>&lt;[[PortfolioProperties] - [Financials (Seq: 1)] - [Financial Line Items (Seq: 1)] L4 -06810 -001 - Senior Hard Debt Interest Expensed Paid Catchall - Both]&gt;</t>
        </r>
      </text>
    </comment>
    <comment ref="O205" authorId="1" shapeId="0">
      <text>
        <r>
          <rPr>
            <b/>
            <sz val="9"/>
            <color indexed="81"/>
            <rFont val="Tahoma"/>
            <family val="2"/>
          </rPr>
          <t>&lt;[[PortfolioProperties] - [Financials (Seq: 1)] - [Financial Line Items (Seq: 1)] L4 -06810 -011 - Senior Hard Debt Interest Expensed Paid 1 - Both]&gt;</t>
        </r>
      </text>
    </comment>
    <comment ref="O206" authorId="1" shapeId="0">
      <text>
        <r>
          <rPr>
            <b/>
            <sz val="9"/>
            <color indexed="81"/>
            <rFont val="Tahoma"/>
            <family val="2"/>
          </rPr>
          <t>&lt;[[PortfolioProperties] - [Financials (Seq: 1)] - [Financial Line Items (Seq: 1)] L4 -06810 -021 - Senior Hard Debt Interest Expensed Paid 2 - Both]&gt;</t>
        </r>
      </text>
    </comment>
    <comment ref="O207" authorId="1" shapeId="0">
      <text>
        <r>
          <rPr>
            <b/>
            <sz val="9"/>
            <color indexed="81"/>
            <rFont val="Tahoma"/>
            <family val="2"/>
          </rPr>
          <t>&lt;[[PortfolioProperties] - [Financials (Seq: 1)] - [Financial Line Items (Seq: 1)] L4 -06810 -031 - Senior Hard Debt Interest Expensed Paid 3 - Both]&gt;</t>
        </r>
      </text>
    </comment>
    <comment ref="O208" authorId="1" shapeId="0">
      <text>
        <r>
          <rPr>
            <b/>
            <sz val="9"/>
            <color indexed="81"/>
            <rFont val="Tahoma"/>
            <family val="2"/>
          </rPr>
          <t>&lt;[[PortfolioProperties] - [Financials (Seq: 1)] - [Financial Line Items (Seq: 1)] L4 -06810 -041 - Senior Hard Debt Interest Expensed Paid 4 - Both]&gt;</t>
        </r>
      </text>
    </comment>
    <comment ref="O209" authorId="1" shapeId="0">
      <text>
        <r>
          <rPr>
            <b/>
            <sz val="9"/>
            <color indexed="81"/>
            <rFont val="Tahoma"/>
            <family val="2"/>
          </rPr>
          <t>&lt;[[PortfolioProperties] - [Financials (Seq: 1)] - [Financial Line Items (Seq: 1)] L4 -06810 -051 - Senior Hard Debt Interest Expensed Paid 5 - Both]&gt;</t>
        </r>
      </text>
    </comment>
    <comment ref="O211" authorId="1" shapeId="0">
      <text>
        <r>
          <rPr>
            <b/>
            <sz val="9"/>
            <color indexed="81"/>
            <rFont val="Tahoma"/>
            <family val="2"/>
          </rPr>
          <t>&lt;[[PortfolioProperties] - [Financials (Seq: 1)] - [Financial Line Items (Seq: 1)] L4 -06820 -001 - Junior Hard Debt Interest Expensed Paid Catchall - Both]&gt;</t>
        </r>
      </text>
    </comment>
    <comment ref="O212" authorId="1" shapeId="0">
      <text>
        <r>
          <rPr>
            <b/>
            <sz val="9"/>
            <color indexed="81"/>
            <rFont val="Tahoma"/>
            <family val="2"/>
          </rPr>
          <t>&lt;[[PortfolioProperties] - [Financials (Seq: 1)] - [Financial Line Items (Seq: 1)] L4 -06820 -011 - Junior Hard Debt Interest Expensed Paid 1 - Both]&gt;</t>
        </r>
      </text>
    </comment>
    <comment ref="O213" authorId="1" shapeId="0">
      <text>
        <r>
          <rPr>
            <b/>
            <sz val="9"/>
            <color indexed="81"/>
            <rFont val="Tahoma"/>
            <family val="2"/>
          </rPr>
          <t>&lt;[[PortfolioProperties] - [Financials (Seq: 1)] - [Financial Line Items (Seq: 1)] L4 -06820 -021 - Junior Hard Debt Interest Expensed Paid 2 - Both]&gt;</t>
        </r>
      </text>
    </comment>
    <comment ref="O214" authorId="1" shapeId="0">
      <text>
        <r>
          <rPr>
            <b/>
            <sz val="9"/>
            <color indexed="81"/>
            <rFont val="Tahoma"/>
            <family val="2"/>
          </rPr>
          <t>&lt;[[PortfolioProperties] - [Financials (Seq: 1)] - [Financial Line Items (Seq: 1)] L4 -06820 -031 - Junior Hard Debt Interest Expensed Paid 3 - Both]&gt;</t>
        </r>
      </text>
    </comment>
    <comment ref="O215" authorId="1" shapeId="0">
      <text>
        <r>
          <rPr>
            <b/>
            <sz val="9"/>
            <color indexed="81"/>
            <rFont val="Tahoma"/>
            <family val="2"/>
          </rPr>
          <t>&lt;[[PortfolioProperties] - [Financials (Seq: 1)] - [Financial Line Items (Seq: 1)] L4 -06820 -041 - Junior Hard Debt Interest Expensed Paid 4 - Both]&gt;</t>
        </r>
      </text>
    </comment>
    <comment ref="O216" authorId="1" shapeId="0">
      <text>
        <r>
          <rPr>
            <b/>
            <sz val="9"/>
            <color indexed="81"/>
            <rFont val="Tahoma"/>
            <family val="2"/>
          </rPr>
          <t>&lt;[[PortfolioProperties] - [Financials (Seq: 1)] - [Financial Line Items (Seq: 1)] L4 -06820 -051 - Junior Hard Debt Interest Expensed Paid 5 - Both]&gt;</t>
        </r>
      </text>
    </comment>
    <comment ref="O218" authorId="1" shapeId="0">
      <text>
        <r>
          <rPr>
            <b/>
            <sz val="9"/>
            <color indexed="81"/>
            <rFont val="Tahoma"/>
            <family val="2"/>
          </rPr>
          <t>&lt;[[PortfolioProperties] - [Financials (Seq: 1)] - [Financial Line Items (Seq: 1)] L4 -06825 -001 - Interest on Other Mortgage Payable Catchall - Both]&gt;</t>
        </r>
      </text>
    </comment>
    <comment ref="O219" authorId="1" shapeId="0">
      <text>
        <r>
          <rPr>
            <b/>
            <sz val="9"/>
            <color indexed="81"/>
            <rFont val="Tahoma"/>
            <family val="2"/>
          </rPr>
          <t>&lt;[[PortfolioProperties] - [Financials (Seq: 1)] - [Financial Line Items (Seq: 1)] L4 -06825 -011 - Interest on Other Mortgage Payable 1 - Both]&gt;</t>
        </r>
      </text>
    </comment>
    <comment ref="O220" authorId="1" shapeId="0">
      <text>
        <r>
          <rPr>
            <b/>
            <sz val="9"/>
            <color indexed="81"/>
            <rFont val="Tahoma"/>
            <family val="2"/>
          </rPr>
          <t>&lt;[[PortfolioProperties] - [Financials (Seq: 1)] - [Financial Line Items (Seq: 1)] L4 -06825 -021 - Interest on Other Mortgage Payable 2 - Both]&gt;</t>
        </r>
      </text>
    </comment>
    <comment ref="O221" authorId="1" shapeId="0">
      <text>
        <r>
          <rPr>
            <b/>
            <sz val="9"/>
            <color indexed="81"/>
            <rFont val="Tahoma"/>
            <family val="2"/>
          </rPr>
          <t>&lt;[[PortfolioProperties] - [Financials (Seq: 1)] - [Financial Line Items (Seq: 1)] L4 -06825 -031 - Interest on Other Mortgage Payable 3 - Both]&gt;</t>
        </r>
      </text>
    </comment>
    <comment ref="O222" authorId="1" shapeId="0">
      <text>
        <r>
          <rPr>
            <b/>
            <sz val="9"/>
            <color indexed="81"/>
            <rFont val="Tahoma"/>
            <family val="2"/>
          </rPr>
          <t>&lt;[[PortfolioProperties] - [Financials (Seq: 1)] - [Financial Line Items (Seq: 1)] L4 -06825 -041 - Interest on Other Mortgage Payable 4 - Both]&gt;</t>
        </r>
      </text>
    </comment>
    <comment ref="O223" authorId="1" shapeId="0">
      <text>
        <r>
          <rPr>
            <b/>
            <sz val="9"/>
            <color indexed="81"/>
            <rFont val="Tahoma"/>
            <family val="2"/>
          </rPr>
          <t>&lt;[[PortfolioProperties] - [Financials (Seq: 1)] - [Financial Line Items (Seq: 1)] L4 -06825 -051 - Interest on Other Mortgage Payable 5 - Both]&gt;</t>
        </r>
      </text>
    </comment>
    <comment ref="O225" authorId="1" shapeId="0">
      <text>
        <r>
          <rPr>
            <b/>
            <sz val="9"/>
            <color indexed="81"/>
            <rFont val="Tahoma"/>
            <family val="2"/>
          </rPr>
          <t>&lt;[[PortfolioProperties] - [Financials (Seq: 1)] - [Financial Line Items (Seq: 1)] L4 -06830 -001 - Interest on Notes Payable Long Term Catchall - Both]&gt;</t>
        </r>
      </text>
    </comment>
    <comment ref="O226" authorId="1" shapeId="0">
      <text>
        <r>
          <rPr>
            <b/>
            <sz val="9"/>
            <color indexed="81"/>
            <rFont val="Tahoma"/>
            <family val="2"/>
          </rPr>
          <t>&lt;[[PortfolioProperties] - [Financials (Seq: 1)] - [Financial Line Items (Seq: 1)] L4 -06830 -051 - Interest on Notes Payable Long Term Custom 1 - Both]&gt;</t>
        </r>
      </text>
    </comment>
    <comment ref="O227" authorId="1" shapeId="0">
      <text>
        <r>
          <rPr>
            <b/>
            <sz val="9"/>
            <color indexed="81"/>
            <rFont val="Tahoma"/>
            <family val="2"/>
          </rPr>
          <t>&lt;[[PortfolioProperties] - [Financials (Seq: 1)] - [Financial Line Items (Seq: 1)] L4 -06830 -052 - Interest on Notes Payable Long Term Custom 2 - Both]&gt;</t>
        </r>
      </text>
    </comment>
    <comment ref="O229" authorId="1" shapeId="0">
      <text>
        <r>
          <rPr>
            <b/>
            <sz val="9"/>
            <color indexed="81"/>
            <rFont val="Tahoma"/>
            <family val="2"/>
          </rPr>
          <t>&lt;[[PortfolioProperties] - [Financials (Seq: 1)] - [Financial Line Items (Seq: 1)] L4 -06840 -001 - Interest on Notes Payable Short Term Catchall - Both]&gt;</t>
        </r>
      </text>
    </comment>
    <comment ref="O230" authorId="1" shapeId="0">
      <text>
        <r>
          <rPr>
            <b/>
            <sz val="9"/>
            <color indexed="81"/>
            <rFont val="Tahoma"/>
            <family val="2"/>
          </rPr>
          <t>&lt;[[PortfolioProperties] - [Financials (Seq: 1)] - [Financial Line Items (Seq: 1)] L4 -06840 -011 - Interest on Lineof Credit - Both]&gt;</t>
        </r>
      </text>
    </comment>
    <comment ref="O232" authorId="1" shapeId="0">
      <text>
        <r>
          <rPr>
            <b/>
            <sz val="9"/>
            <color indexed="81"/>
            <rFont val="Tahoma"/>
            <family val="2"/>
          </rPr>
          <t>&lt;[[PortfolioProperties] - [Financials (Seq: 1)] - [Financial Line Items (Seq: 1)] L4 -06850 -001 - Mortgage Insurance Premium and Servicing Charge - Both]&gt;</t>
        </r>
      </text>
    </comment>
    <comment ref="O234" authorId="1" shapeId="0">
      <text>
        <r>
          <rPr>
            <b/>
            <sz val="9"/>
            <color indexed="81"/>
            <rFont val="Tahoma"/>
            <family val="2"/>
          </rPr>
          <t>&lt;[[PortfolioProperties] - [Financials (Seq: 1)] - [Financial Line Items (Seq: 1)] L4 -06860 -001 - Letter of Credit Fee - Both]&gt;</t>
        </r>
      </text>
    </comment>
    <comment ref="O236" authorId="1" shapeId="0">
      <text>
        <r>
          <rPr>
            <b/>
            <sz val="9"/>
            <color indexed="81"/>
            <rFont val="Tahoma"/>
            <family val="2"/>
          </rPr>
          <t>&lt;[[PortfolioProperties] - [Financials (Seq: 1)] - [Financial Line Items (Seq: 1)] L4 -06890 -001 - Other Financial Expense - Both]&gt;</t>
        </r>
      </text>
    </comment>
    <comment ref="O239" authorId="1" shapeId="0">
      <text>
        <r>
          <rPr>
            <b/>
            <sz val="9"/>
            <color indexed="81"/>
            <rFont val="Tahoma"/>
            <family val="2"/>
          </rPr>
          <t>&lt;[[PortfolioProperties] - [Financials (Seq: 1)] - [Financial Line Items (Seq: 1)] L4 -06901 -001 - Elderly Service Expense Catchall - Both]&gt;</t>
        </r>
      </text>
    </comment>
    <comment ref="O241" authorId="1" shapeId="0">
      <text>
        <r>
          <rPr>
            <b/>
            <sz val="9"/>
            <color indexed="81"/>
            <rFont val="Tahoma"/>
            <family val="2"/>
          </rPr>
          <t>&lt;[[PortfolioProperties] - [Financials (Seq: 1)] - [Financial Line Items (Seq: 1)] L4 -06930 -011 - Dietary Salary - Both]&gt;</t>
        </r>
      </text>
    </comment>
    <comment ref="O242" authorId="1" shapeId="0">
      <text>
        <r>
          <rPr>
            <b/>
            <sz val="9"/>
            <color indexed="81"/>
            <rFont val="Tahoma"/>
            <family val="2"/>
          </rPr>
          <t>&lt;[[PortfolioProperties] - [Financials (Seq: 1)] - [Financial Line Items (Seq: 1)] L4 -06930 -021 - Food - Both]&gt;</t>
        </r>
      </text>
    </comment>
    <comment ref="O243" authorId="1" shapeId="0">
      <text>
        <r>
          <rPr>
            <b/>
            <sz val="9"/>
            <color indexed="81"/>
            <rFont val="Tahoma"/>
            <family val="2"/>
          </rPr>
          <t>&lt;[[PortfolioProperties] - [Financials (Seq: 1)] - [Financial Line Items (Seq: 1)] L4 -06930 -022 - Dietary Supply - Both]&gt;</t>
        </r>
      </text>
    </comment>
    <comment ref="O245" authorId="1" shapeId="0">
      <text>
        <r>
          <rPr>
            <b/>
            <sz val="9"/>
            <color indexed="81"/>
            <rFont val="Tahoma"/>
            <family val="2"/>
          </rPr>
          <t>&lt;[[PortfolioProperties] - [Financials (Seq: 1)] - [Financial Line Items (Seq: 1)] L4 -06940 -011 - Registered Nurse Payroll - Both]&gt;</t>
        </r>
      </text>
    </comment>
    <comment ref="O247" authorId="1" shapeId="0">
      <text>
        <r>
          <rPr>
            <b/>
            <sz val="9"/>
            <color indexed="81"/>
            <rFont val="Tahoma"/>
            <family val="2"/>
          </rPr>
          <t>&lt;[[PortfolioProperties] - [Financials (Seq: 1)] - [Financial Line Items (Seq: 1)] L4 -06950 -011 - Housekeeping Salary - Both]&gt;</t>
        </r>
      </text>
    </comment>
    <comment ref="O248" authorId="1" shapeId="0">
      <text>
        <r>
          <rPr>
            <b/>
            <sz val="9"/>
            <color indexed="81"/>
            <rFont val="Tahoma"/>
            <family val="2"/>
          </rPr>
          <t>&lt;[[PortfolioProperties] - [Financials (Seq: 1)] - [Financial Line Items (Seq: 1)] L4 -06950 -021 - Housekeeping Supply - Both]&gt;</t>
        </r>
      </text>
    </comment>
    <comment ref="O249" authorId="1" shapeId="0">
      <text>
        <r>
          <rPr>
            <b/>
            <sz val="9"/>
            <color indexed="81"/>
            <rFont val="Tahoma"/>
            <family val="2"/>
          </rPr>
          <t>&lt;[[PortfolioProperties] - [Financials (Seq: 1)] - [Financial Line Items (Seq: 1)] L4 -06950 -031 - Other Housekeeping - Both]&gt;</t>
        </r>
      </text>
    </comment>
    <comment ref="O251" authorId="1" shapeId="0">
      <text>
        <r>
          <rPr>
            <b/>
            <sz val="9"/>
            <color indexed="81"/>
            <rFont val="Tahoma"/>
            <family val="2"/>
          </rPr>
          <t>&lt;[[PortfolioProperties] - [Financials (Seq: 1)] - [Financial Line Items (Seq: 1)] L4 -06960 -021 - Medical Salary - Both]&gt;</t>
        </r>
      </text>
    </comment>
    <comment ref="O252" authorId="1" shapeId="0">
      <text>
        <r>
          <rPr>
            <b/>
            <sz val="9"/>
            <color indexed="81"/>
            <rFont val="Tahoma"/>
            <family val="2"/>
          </rPr>
          <t>&lt;[[PortfolioProperties] - [Financials (Seq: 1)] - [Financial Line Items (Seq: 1)] L4 -06960 -022 - Medical Supply - Both]&gt;</t>
        </r>
      </text>
    </comment>
    <comment ref="O253" authorId="1" shapeId="0">
      <text>
        <r>
          <rPr>
            <b/>
            <sz val="9"/>
            <color indexed="81"/>
            <rFont val="Tahoma"/>
            <family val="2"/>
          </rPr>
          <t>&lt;[[PortfolioProperties] - [Financials (Seq: 1)] - [Financial Line Items (Seq: 1)] L4 -06960 -029 - Medical Other - Both]&gt;</t>
        </r>
      </text>
    </comment>
    <comment ref="O255" authorId="1" shapeId="0">
      <text>
        <r>
          <rPr>
            <b/>
            <sz val="9"/>
            <color indexed="81"/>
            <rFont val="Tahoma"/>
            <family val="2"/>
          </rPr>
          <t>&lt;[[PortfolioProperties] - [Financials (Seq: 1)] - [Financial Line Items (Seq: 1)] L4 -06970 -001 - Laundry Expense Catchall - Both]&gt;</t>
        </r>
      </text>
    </comment>
    <comment ref="O257" authorId="1" shapeId="0">
      <text>
        <r>
          <rPr>
            <b/>
            <sz val="9"/>
            <color indexed="81"/>
            <rFont val="Tahoma"/>
            <family val="2"/>
          </rPr>
          <t>&lt;[[PortfolioProperties] - [Financials (Seq: 1)] - [Financial Line Items (Seq: 1)] L4 -06975 -001 - Medical Record Expense Catchall - Both]&gt;</t>
        </r>
      </text>
    </comment>
    <comment ref="O259" authorId="1" shapeId="0">
      <text>
        <r>
          <rPr>
            <b/>
            <sz val="9"/>
            <color indexed="81"/>
            <rFont val="Tahoma"/>
            <family val="2"/>
          </rPr>
          <t>&lt;[[PortfolioProperties] - [Financials (Seq: 1)] - [Financial Line Items (Seq: 1)] L4 -06980 -011 - Recreationand Rehabilitation - Both]&gt;</t>
        </r>
      </text>
    </comment>
    <comment ref="O260" authorId="1" shapeId="0">
      <text>
        <r>
          <rPr>
            <b/>
            <sz val="9"/>
            <color indexed="81"/>
            <rFont val="Tahoma"/>
            <family val="2"/>
          </rPr>
          <t>&lt;[[PortfolioProperties] - [Financials (Seq: 1)] - [Financial Line Items (Seq: 1)] L4 -06980 -021 - Activity Supply - Both]&gt;</t>
        </r>
      </text>
    </comment>
    <comment ref="O262" authorId="1" shapeId="0">
      <text>
        <r>
          <rPr>
            <b/>
            <sz val="9"/>
            <color indexed="81"/>
            <rFont val="Tahoma"/>
            <family val="2"/>
          </rPr>
          <t>&lt;[[PortfolioProperties] - [Financials (Seq: 1)] - [Financial Line Items (Seq: 1)] L4 -06990 -001 - Elderly Service Other - Both]&gt;</t>
        </r>
      </text>
    </comment>
    <comment ref="O265" authorId="1" shapeId="0">
      <text>
        <r>
          <rPr>
            <b/>
            <sz val="9"/>
            <color indexed="81"/>
            <rFont val="Tahoma"/>
            <family val="2"/>
          </rPr>
          <t>&lt;[[PortfolioProperties] - [Financials (Seq: 1)] - [Financial Line Items (Seq: 1)] L4 -07010 -001 - Other Non Operatingand Non Financial Expense Catchall - Both]&gt;</t>
        </r>
      </text>
    </comment>
    <comment ref="O268" authorId="1" shapeId="0">
      <text>
        <r>
          <rPr>
            <b/>
            <sz val="9"/>
            <color indexed="81"/>
            <rFont val="Tahoma"/>
            <family val="2"/>
          </rPr>
          <t>&lt;[[PortfolioProperties] - [Financials (Seq: 1)] - [Financial Line Items (Seq: 1)] L4 -07105 -001 - Entity Revenue Catchall - Both]&gt;</t>
        </r>
      </text>
    </comment>
    <comment ref="O270" authorId="1" shapeId="0">
      <text>
        <r>
          <rPr>
            <b/>
            <sz val="9"/>
            <color indexed="81"/>
            <rFont val="Tahoma"/>
            <family val="2"/>
          </rPr>
          <t>&lt;[[PortfolioProperties] - [Financials (Seq: 1)] - [Financial Line Items (Seq: 1)] L4 -07110 -001 - Officer Salary Catchall - Both]&gt;</t>
        </r>
      </text>
    </comment>
    <comment ref="O272" authorId="1" shapeId="0">
      <text>
        <r>
          <rPr>
            <b/>
            <sz val="9"/>
            <color indexed="81"/>
            <rFont val="Tahoma"/>
            <family val="2"/>
          </rPr>
          <t>&lt;[[PortfolioProperties] - [Financials (Seq: 1)] - [Financial Line Items (Seq: 1)] L4 -07120 -001 - Entity Legal Expense Catchall - Both]&gt;</t>
        </r>
      </text>
    </comment>
    <comment ref="O274" authorId="1" shapeId="0">
      <text>
        <r>
          <rPr>
            <b/>
            <sz val="9"/>
            <color indexed="81"/>
            <rFont val="Tahoma"/>
            <family val="2"/>
          </rPr>
          <t>&lt;[[PortfolioProperties] - [Financials (Seq: 1)] - [Financial Line Items (Seq: 1)] L4 -07130 -001 - Entity Income Tax Expense Catchall - Both]&gt;</t>
        </r>
      </text>
    </comment>
    <comment ref="O276" authorId="1" shapeId="0">
      <text>
        <r>
          <rPr>
            <b/>
            <sz val="9"/>
            <color indexed="81"/>
            <rFont val="Tahoma"/>
            <family val="2"/>
          </rPr>
          <t>&lt;[[PortfolioProperties] - [Financials (Seq: 1)] - [Financial Line Items (Seq: 1)] L4 -07140 -001 - Entity Interest Income Catchall - Both]&gt;</t>
        </r>
      </text>
    </comment>
    <comment ref="O277" authorId="1" shapeId="0">
      <text>
        <r>
          <rPr>
            <b/>
            <sz val="9"/>
            <color indexed="81"/>
            <rFont val="Tahoma"/>
            <family val="2"/>
          </rPr>
          <t>&lt;[[PortfolioProperties] - [Financials (Seq: 1)] - [Financial Line Items (Seq: 1)] L4 -07140 -011 - Entity Intereston Notes Payable - Both]&gt;</t>
        </r>
      </text>
    </comment>
    <comment ref="O278" authorId="1" shapeId="0">
      <text>
        <r>
          <rPr>
            <b/>
            <sz val="9"/>
            <color indexed="81"/>
            <rFont val="Tahoma"/>
            <family val="2"/>
          </rPr>
          <t>&lt;[[PortfolioProperties] - [Financials (Seq: 1)] - [Financial Line Items (Seq: 1)] L4 -07140 -021 - Entity Intereston Mortgage Payable - Both]&gt;</t>
        </r>
      </text>
    </comment>
    <comment ref="O280" authorId="1" shapeId="0">
      <text>
        <r>
          <rPr>
            <b/>
            <sz val="9"/>
            <color indexed="81"/>
            <rFont val="Tahoma"/>
            <family val="2"/>
          </rPr>
          <t>&lt;[[PortfolioProperties] - [Financials (Seq: 1)] - [Financial Line Items (Seq: 1)] L4 -07190 -001 - Other Entity Expense Catchall - Both]&gt;</t>
        </r>
      </text>
    </comment>
  </commentList>
</comments>
</file>

<file path=xl/sharedStrings.xml><?xml version="1.0" encoding="utf-8"?>
<sst xmlns="http://schemas.openxmlformats.org/spreadsheetml/2006/main" count="1525" uniqueCount="736">
  <si>
    <t>Adjusted</t>
  </si>
  <si>
    <t>This Year</t>
  </si>
  <si>
    <t>Next Year</t>
  </si>
  <si>
    <t>Total</t>
  </si>
  <si>
    <t>Administrative Expenses</t>
  </si>
  <si>
    <t>Maintenance Expenses</t>
  </si>
  <si>
    <t>General Expenses</t>
  </si>
  <si>
    <t>Commercial Expenses</t>
  </si>
  <si>
    <t>Financial and Other Income</t>
  </si>
  <si>
    <t>Commercial Income</t>
  </si>
  <si>
    <t xml:space="preserve">    Total Expenditures</t>
  </si>
  <si>
    <t>Estimated</t>
  </si>
  <si>
    <t>BUDGET ESTIMATED ACTIVITY</t>
  </si>
  <si>
    <t>TYPE AND NAME OF FUND</t>
  </si>
  <si>
    <t>Balance</t>
  </si>
  <si>
    <t>DURING NEXT YEAR</t>
  </si>
  <si>
    <t>End of</t>
  </si>
  <si>
    <t>Deposits</t>
  </si>
  <si>
    <t>Interest</t>
  </si>
  <si>
    <t>Bal. End of</t>
  </si>
  <si>
    <t>Restricted Accounts</t>
  </si>
  <si>
    <t>MAINEHOUSING USE</t>
  </si>
  <si>
    <t>Resident Service Income (Addendum B)</t>
  </si>
  <si>
    <t xml:space="preserve">    Net Income (Expense)</t>
  </si>
  <si>
    <t>Management Services</t>
  </si>
  <si>
    <t xml:space="preserve"> Total Resident Services Income
 (Add to Schedule A, Line 50)</t>
  </si>
  <si>
    <t xml:space="preserve"> Total Resident Services Expenses
 (Add to Schedule A, Line 36)</t>
  </si>
  <si>
    <t>PUPM</t>
  </si>
  <si>
    <t>Annual Budget</t>
  </si>
  <si>
    <t>Utility Expenses</t>
  </si>
  <si>
    <t>Market</t>
  </si>
  <si>
    <t>30% LH</t>
  </si>
  <si>
    <t>40% LH</t>
  </si>
  <si>
    <t>50% LH</t>
  </si>
  <si>
    <t>60% LH</t>
  </si>
  <si>
    <t>30% HH</t>
  </si>
  <si>
    <t>40% HH</t>
  </si>
  <si>
    <t>50% HH</t>
  </si>
  <si>
    <t>60% HH</t>
  </si>
  <si>
    <t>30% LH PBV</t>
  </si>
  <si>
    <t>40% LH PBV</t>
  </si>
  <si>
    <t>50% LH PBV</t>
  </si>
  <si>
    <t>60% LH PBV</t>
  </si>
  <si>
    <t>30% HH PBV</t>
  </si>
  <si>
    <t>40% HH PBV</t>
  </si>
  <si>
    <t>50% HH PBV</t>
  </si>
  <si>
    <t>60% HH PBV</t>
  </si>
  <si>
    <t>0 Bedroom</t>
  </si>
  <si>
    <t>1 Bedroom</t>
  </si>
  <si>
    <t>2 Bedroom</t>
  </si>
  <si>
    <t>3 Bedroom</t>
  </si>
  <si>
    <t xml:space="preserve">4 Bedroom </t>
  </si>
  <si>
    <t>Property Name:</t>
  </si>
  <si>
    <t>Property Number:</t>
  </si>
  <si>
    <t>Number of Units:</t>
  </si>
  <si>
    <t>Owner Entity:</t>
  </si>
  <si>
    <t>Management Agent:</t>
  </si>
  <si>
    <t>Phone:</t>
  </si>
  <si>
    <t>Next Year Proposed Budget</t>
  </si>
  <si>
    <t>MaineHousing Instructions:</t>
  </si>
  <si>
    <t>Notes</t>
  </si>
  <si>
    <t>Period covered by this budget:</t>
  </si>
  <si>
    <t>Contact Name:</t>
  </si>
  <si>
    <t>Starting date:</t>
  </si>
  <si>
    <t>Ending date:</t>
  </si>
  <si>
    <t>Management Services Addendum A</t>
  </si>
  <si>
    <t>Date</t>
  </si>
  <si>
    <t>MaineHousing Signature</t>
  </si>
  <si>
    <t>General Directions</t>
  </si>
  <si>
    <t>Resident Service Coordinator Addendum B</t>
  </si>
  <si>
    <t>RSC Name:</t>
  </si>
  <si>
    <t>Hours per week:</t>
  </si>
  <si>
    <t>RESIDENT SERVICE INCOME</t>
  </si>
  <si>
    <t>RESIDENT SERVICE EXPENSE</t>
  </si>
  <si>
    <t>Current Year Annualized Actuals</t>
  </si>
  <si>
    <t xml:space="preserve">Current Year Accepted MH Budget </t>
  </si>
  <si>
    <t>- As a planning and financial control aid, the budget process involves: (1) establishing performance objectives; (2) comparing actual performance against objectives; (3) determining reasons for deviations from objectives; and (4) taking corrective action to improve performance.</t>
  </si>
  <si>
    <t>- The budget must be submitted to the Owner for approval prior to submission to MaineHousing.</t>
  </si>
  <si>
    <t>- Once the budget amounts for the column "Current Year Accepted MH Budget" and the budget amounts for the "Next Year Proposed Budget" are entered, the percentage change between the two budget years will automatically calculate.</t>
  </si>
  <si>
    <t>Annual Debt Service</t>
  </si>
  <si>
    <t>Restricted Reserve Withdrawals</t>
  </si>
  <si>
    <t>Housing Operations</t>
  </si>
  <si>
    <t>Commercial Operations</t>
  </si>
  <si>
    <t>- The white cells must be completed by the Owner/Manager.</t>
  </si>
  <si>
    <t xml:space="preserve">- Schedule B Planned Fixed Asset Transactions must be itemized (please do not group items). </t>
  </si>
  <si>
    <t>- This form must only be completed if you have an approved Addendum A attached to your Management Agreement.</t>
  </si>
  <si>
    <t>- This form must only be completed if the property RSC services are paid by property operating funds or grants.</t>
  </si>
  <si>
    <t>Replacement Reserve</t>
  </si>
  <si>
    <t>Less Commercial Vacancy</t>
  </si>
  <si>
    <t>Effective Gross Income</t>
  </si>
  <si>
    <t>Total Commercial Income</t>
  </si>
  <si>
    <t>Total Housing Income</t>
  </si>
  <si>
    <t>Total Financial and Other Income</t>
  </si>
  <si>
    <t>Property Operating Profit (Loss)</t>
  </si>
  <si>
    <t xml:space="preserve">Total Property Profit (Loss) </t>
  </si>
  <si>
    <t>Net Operating Income (NOI)</t>
  </si>
  <si>
    <t>Total Management Services</t>
  </si>
  <si>
    <t>Property Address:</t>
  </si>
  <si>
    <t>Return Email Address:</t>
  </si>
  <si>
    <t>Other Income</t>
  </si>
  <si>
    <t>Operating Deficit Escrow</t>
  </si>
  <si>
    <t>Capital Improvement Escrow</t>
  </si>
  <si>
    <t>Tax and Insurance Reserve</t>
  </si>
  <si>
    <t>Other Restricted Reserves</t>
  </si>
  <si>
    <t>Response Required:</t>
  </si>
  <si>
    <t>Asset Management Division</t>
  </si>
  <si>
    <t>No</t>
  </si>
  <si>
    <t>Annual Budget Report</t>
  </si>
  <si>
    <t>Yes</t>
  </si>
  <si>
    <t>Please respond by:</t>
  </si>
  <si>
    <t>Date:</t>
  </si>
  <si>
    <t>Property:</t>
  </si>
  <si>
    <r>
      <t xml:space="preserve">        </t>
    </r>
    <r>
      <rPr>
        <b/>
        <sz val="12"/>
        <rFont val="Garamond"/>
        <family val="1"/>
      </rPr>
      <t>Project #:</t>
    </r>
  </si>
  <si>
    <t>Manager:</t>
  </si>
  <si>
    <t>Reviewer:</t>
  </si>
  <si>
    <r>
      <t xml:space="preserve">Dear </t>
    </r>
    <r>
      <rPr>
        <sz val="12"/>
        <color rgb="FF5B9BD5"/>
        <rFont val="Garamond"/>
        <family val="1"/>
      </rPr>
      <t>Owner/Manager</t>
    </r>
    <r>
      <rPr>
        <sz val="12"/>
        <rFont val="Garamond"/>
        <family val="1"/>
      </rPr>
      <t>:</t>
    </r>
  </si>
  <si>
    <t>Our review of the annual budget submitted for your property is complete.</t>
  </si>
  <si>
    <r>
      <t xml:space="preserve">Account:   </t>
    </r>
    <r>
      <rPr>
        <u/>
        <sz val="12"/>
        <rFont val="Garamond"/>
        <family val="1"/>
      </rPr>
      <t>Replacement Reserve</t>
    </r>
  </si>
  <si>
    <r>
      <t xml:space="preserve">Purpose:   </t>
    </r>
    <r>
      <rPr>
        <u/>
        <sz val="12"/>
        <rFont val="Garamond"/>
        <family val="1"/>
      </rPr>
      <t>see above</t>
    </r>
  </si>
  <si>
    <r>
      <t>Comments:</t>
    </r>
    <r>
      <rPr>
        <u/>
        <sz val="12"/>
        <rFont val="Garamond"/>
        <family val="1"/>
      </rPr>
      <t xml:space="preserve">  </t>
    </r>
  </si>
  <si>
    <t>Please feel free to contact us with any questions you may have concerning this review.</t>
  </si>
  <si>
    <t xml:space="preserve">·       </t>
  </si>
  <si>
    <t>OPERATING EXPENSES</t>
  </si>
  <si>
    <t>OPERATING INCOME</t>
  </si>
  <si>
    <t>PLANNED FIXED ASSET TRANSACTION SCHEDULE</t>
  </si>
  <si>
    <t>FUND TRANSACTION SCHEDULE</t>
  </si>
  <si>
    <t>Commercial Profit/Loss</t>
  </si>
  <si>
    <t>Office Salaries</t>
  </si>
  <si>
    <t xml:space="preserve"> </t>
  </si>
  <si>
    <t>HTF</t>
  </si>
  <si>
    <t>811 PRA</t>
  </si>
  <si>
    <t>Commercial Schedule</t>
  </si>
  <si>
    <t>Interest Income/Restricted Reserves</t>
  </si>
  <si>
    <t>Fixed Asset Transactions (Net)</t>
  </si>
  <si>
    <t>Operating Balance After Other Transactions</t>
  </si>
  <si>
    <t>40% PBV</t>
  </si>
  <si>
    <t>50% PBV</t>
  </si>
  <si>
    <t>60% PBV</t>
  </si>
  <si>
    <t>0 Bedroom Market</t>
  </si>
  <si>
    <t>1 Bedroom Market</t>
  </si>
  <si>
    <t>2 Bedroom Market</t>
  </si>
  <si>
    <t>3 Bedroom Market</t>
  </si>
  <si>
    <t>4 Bedroom Market</t>
  </si>
  <si>
    <t>% Inc/Dec CY/NY</t>
  </si>
  <si>
    <t>% Adj Inc/Dec</t>
  </si>
  <si>
    <t>- In addition, line items have narrative explanations available in comment boxes, noted with red triangles in upper right hand corner.</t>
  </si>
  <si>
    <t>- Since the annual budget must be submitted prior to the close of the current fiscal year, expenditures for the last two or three months of operation must be included and annualized in order to complete the Current Year Annualized Actuals. (Column D)</t>
  </si>
  <si>
    <t xml:space="preserve"> Less: Vacancy</t>
  </si>
  <si>
    <t>Total Other Income</t>
  </si>
  <si>
    <t>Management Charges (addendum A)</t>
  </si>
  <si>
    <t>Total Management Expenses</t>
  </si>
  <si>
    <t>Legal Expenses</t>
  </si>
  <si>
    <t>Total Administrative Expenses</t>
  </si>
  <si>
    <t>Electricity</t>
  </si>
  <si>
    <t>Total Utility Expenses</t>
  </si>
  <si>
    <t>Garbage and Trash Removal</t>
  </si>
  <si>
    <t>Total Maintenance Expenses</t>
  </si>
  <si>
    <t>Total General Expenses</t>
  </si>
  <si>
    <t>Total Housing Expenses</t>
  </si>
  <si>
    <t>Total Commercial Expenses</t>
  </si>
  <si>
    <t>Total Budgeted Expenses</t>
  </si>
  <si>
    <t>Total Operating Balance After Other Transactions</t>
  </si>
  <si>
    <t>PROPERTY PROFITABILITY SUMMARY</t>
  </si>
  <si>
    <t>Rental Income</t>
  </si>
  <si>
    <t>Service Income</t>
  </si>
  <si>
    <t>Operating Expenses</t>
  </si>
  <si>
    <t>Resident Service Expenses (Addendum B)</t>
  </si>
  <si>
    <t>- Since the annual budget must be submitted prior to the close of the current fiscal year, expenditures for the last two or three months of operation must be included and annualized in order to complete the Current Year Annualized Actuals. (Column D).</t>
  </si>
  <si>
    <t>- Once the budget amounts are reviewed and adjusted as necessary the budget will be returned to the Owner and/or Management Agent.</t>
  </si>
  <si>
    <t>MaineHousing Review Worksheet</t>
  </si>
  <si>
    <t>Income Review</t>
  </si>
  <si>
    <t>Per budget</t>
  </si>
  <si>
    <t>difference</t>
  </si>
  <si>
    <t>% change</t>
  </si>
  <si>
    <t>Year End</t>
  </si>
  <si>
    <t>Received</t>
  </si>
  <si>
    <t>Property Name</t>
  </si>
  <si>
    <t>Property Number</t>
  </si>
  <si>
    <t>Budget Vacancy $</t>
  </si>
  <si>
    <t>Number of units</t>
  </si>
  <si>
    <t>Vacancy % of GR</t>
  </si>
  <si>
    <t>Asset Manager</t>
  </si>
  <si>
    <t>Financial Officer</t>
  </si>
  <si>
    <t>Net Rental Income</t>
  </si>
  <si>
    <t>Total income</t>
  </si>
  <si>
    <t>% or $ amount</t>
  </si>
  <si>
    <t>Management fee</t>
  </si>
  <si>
    <t>Expense Review</t>
  </si>
  <si>
    <t xml:space="preserve">Mortgage payments </t>
  </si>
  <si>
    <t>AOD #</t>
  </si>
  <si>
    <t>Annual</t>
  </si>
  <si>
    <t>Type</t>
  </si>
  <si>
    <t>Total Management</t>
  </si>
  <si>
    <t>Utilities</t>
  </si>
  <si>
    <t>Maintenance</t>
  </si>
  <si>
    <t>Taxes</t>
  </si>
  <si>
    <t>Insurance</t>
  </si>
  <si>
    <t>Effective Date</t>
  </si>
  <si>
    <t>RSC expenses</t>
  </si>
  <si>
    <t>% or $</t>
  </si>
  <si>
    <t xml:space="preserve">Audit </t>
  </si>
  <si>
    <t>Replacement Reserve End Balance Per Unit</t>
  </si>
  <si>
    <t>Surplus (Deficit)</t>
  </si>
  <si>
    <t>ODE/CIE</t>
  </si>
  <si>
    <t>Net Operating Cash</t>
  </si>
  <si>
    <t>ODE/CIE Balance</t>
  </si>
  <si>
    <t xml:space="preserve">Current Year </t>
  </si>
  <si>
    <t>Budget</t>
  </si>
  <si>
    <t>Proposed budgeted increase</t>
  </si>
  <si>
    <t>Comments:</t>
  </si>
  <si>
    <t>FO</t>
  </si>
  <si>
    <t>AM</t>
  </si>
  <si>
    <t>- Column C "Current Year Accepted MH Budget" must contain the figures approved by MaineHousing on the prior year budget.</t>
  </si>
  <si>
    <t xml:space="preserve">Rental Income </t>
  </si>
  <si>
    <t>- The white cells must be completed by the Owner/Manager.  The gray cells are auto-filled. The blue cells are MaineHousing use only.</t>
  </si>
  <si>
    <t>Debt Service Coverage Ratio</t>
  </si>
  <si>
    <t>Monthly</t>
  </si>
  <si>
    <t>Net Cash Flow</t>
  </si>
  <si>
    <t>a.</t>
  </si>
  <si>
    <t>- Submit the budget (not password protected) to financialreporting@mainehousing.org.</t>
  </si>
  <si>
    <t xml:space="preserve">- The budget must be submitted (not password protected) electronically to financialreporting@mainehousing.org. </t>
  </si>
  <si>
    <t>Date of Hire:</t>
  </si>
  <si>
    <t>Days per week:</t>
  </si>
  <si>
    <t>Adjusted/Total</t>
  </si>
  <si>
    <t>- The annual budget is a financial projection of operations for the coming fiscal year and must be submitted as required in the mortgage documents.</t>
  </si>
  <si>
    <t>Total expenses</t>
  </si>
  <si>
    <t>Sundry</t>
  </si>
  <si>
    <t>Mortgage Principal Payments</t>
  </si>
  <si>
    <t>Transaction Schedule</t>
  </si>
  <si>
    <t>Lewiston-Auburn MSA</t>
  </si>
  <si>
    <t>Aroostook County</t>
  </si>
  <si>
    <t>Cumberland HMFA</t>
  </si>
  <si>
    <t>Portland HMFA</t>
  </si>
  <si>
    <t>Franklin County</t>
  </si>
  <si>
    <t>Hancock County</t>
  </si>
  <si>
    <t>Kennebec County</t>
  </si>
  <si>
    <t>Knox County</t>
  </si>
  <si>
    <t>Lincoln County</t>
  </si>
  <si>
    <t>Oxford County</t>
  </si>
  <si>
    <t>Penobscot County</t>
  </si>
  <si>
    <t>Bangor HMFA</t>
  </si>
  <si>
    <t>Piscataquis County</t>
  </si>
  <si>
    <t>Sagadahoc County</t>
  </si>
  <si>
    <t>Somerset County</t>
  </si>
  <si>
    <t>Waldo County</t>
  </si>
  <si>
    <t>Washington County</t>
  </si>
  <si>
    <t>York HMFA</t>
  </si>
  <si>
    <t>York-Kittery-So Berwick HMFA</t>
  </si>
  <si>
    <t>EXPENDITURES FOR PURCHASE</t>
  </si>
  <si>
    <r>
      <t xml:space="preserve">Scope of RSC Tasks </t>
    </r>
    <r>
      <rPr>
        <sz val="11"/>
        <rFont val="Garamond"/>
        <family val="1"/>
      </rPr>
      <t>(Please detail below)</t>
    </r>
    <r>
      <rPr>
        <b/>
        <sz val="11"/>
        <rFont val="Garamond"/>
        <family val="1"/>
      </rPr>
      <t>:</t>
    </r>
  </si>
  <si>
    <t>Debt Service</t>
  </si>
  <si>
    <t xml:space="preserve"> Total Annual Proposed Rents</t>
  </si>
  <si>
    <t>Debra Johnson</t>
  </si>
  <si>
    <t>Grace Parker</t>
  </si>
  <si>
    <t>William Kuhl</t>
  </si>
  <si>
    <t>Billy Clark</t>
  </si>
  <si>
    <t>Management Fee per Management Agreement</t>
  </si>
  <si>
    <t>Add A Maximum (if applicable)</t>
  </si>
  <si>
    <t>Management Fee</t>
  </si>
  <si>
    <t>Total Management Charge Limit per Agreement</t>
  </si>
  <si>
    <t>Owner/Manager Proposed</t>
  </si>
  <si>
    <t>Variance</t>
  </si>
  <si>
    <t xml:space="preserve">Management Costs as a percentage of effective income  </t>
  </si>
  <si>
    <t xml:space="preserve">For Fiscal Year End: </t>
  </si>
  <si>
    <t>Withdrawals</t>
  </si>
  <si>
    <t xml:space="preserve">    Totals</t>
  </si>
  <si>
    <t>Restricted Reserve Deposits</t>
  </si>
  <si>
    <t>30% PBV</t>
  </si>
  <si>
    <t>- Training Costs for Frontline Staff assigned to the property must be for property related training (i.e. COS, MREMA, LIHTC Specialist, Fair Housing).   Regional Managers and other management staff are not considered Frontline staff therefore; training for these staff members is not an allowable property related expense.</t>
  </si>
  <si>
    <t>- Significant percentage (5% Increase or Decrease and $500 Increase or Decrease) changes between "Current Year Accepted MH Budget" and "Next Year Proposed Budget" must be clarified under the Notes column J.</t>
  </si>
  <si>
    <t>- Significant percentage (5% increase or decrease and $500 increase or decrease) changes must be clarified and explained under the Notes column.</t>
  </si>
  <si>
    <r>
      <rPr>
        <sz val="12"/>
        <color theme="4"/>
        <rFont val="Garamond"/>
        <family val="1"/>
      </rPr>
      <t>RLP/FedHome/LIHTC</t>
    </r>
    <r>
      <rPr>
        <sz val="12"/>
        <color theme="1"/>
        <rFont val="Garamond"/>
        <family val="1"/>
      </rPr>
      <t xml:space="preserve"> Rent Increase effective, </t>
    </r>
    <r>
      <rPr>
        <sz val="12"/>
        <color theme="4"/>
        <rFont val="Garamond"/>
        <family val="1"/>
      </rPr>
      <t>date</t>
    </r>
    <r>
      <rPr>
        <sz val="12"/>
        <color theme="1"/>
        <rFont val="Garamond"/>
        <family val="1"/>
      </rPr>
      <t xml:space="preserve">, pursuant to the lease and state law as listed on Tab 3-Rent Sch S8, LIHTC, FH &amp; RLP.  </t>
    </r>
  </si>
  <si>
    <t xml:space="preserve">Fixed Asset transaction for the following purposes in the amount of: </t>
  </si>
  <si>
    <r>
      <t xml:space="preserve">Amount:   </t>
    </r>
    <r>
      <rPr>
        <sz val="12"/>
        <color theme="3" tint="0.39997558519241921"/>
        <rFont val="Garamond"/>
        <family val="1"/>
      </rPr>
      <t>$</t>
    </r>
  </si>
  <si>
    <t>Use of Restricted Reserve Escrows for the following:</t>
  </si>
  <si>
    <r>
      <t xml:space="preserve">2)                  The budget, after adjustments,  projects year-end </t>
    </r>
    <r>
      <rPr>
        <sz val="12"/>
        <color rgb="FF5B9BD5"/>
        <rFont val="Garamond"/>
        <family val="1"/>
      </rPr>
      <t>surplus cash/cash deficit</t>
    </r>
    <r>
      <rPr>
        <sz val="12"/>
        <rFont val="Garamond"/>
        <family val="1"/>
      </rPr>
      <t xml:space="preserve"> in the amount of: </t>
    </r>
  </si>
  <si>
    <t>3)                  MaineHousing approves the following actions reflected in the budget:</t>
  </si>
  <si>
    <t>1)                  The Budget, after adjustments, was acceptable:  see below for comments and utilize the MaineHousing use column of the attached budget for adjustments.</t>
  </si>
  <si>
    <t>Expenditures for Purchase</t>
  </si>
  <si>
    <t>Amount</t>
  </si>
  <si>
    <t>Bids/Specs Required (*)</t>
  </si>
  <si>
    <t xml:space="preserve">·       The approved Management Agreement does not include the use of Addendum A however; one has been completed as part of the budget.  Attached is the most recent management agreement form to complete if you would like to implement the use of Addendum A.  </t>
  </si>
  <si>
    <t xml:space="preserve">·       HUD and FedHome published rents and/or published Utility Allowances may change between the date of budget approval and the effective date of the applicable chart(s). A change would require re-approval by MaineHousing prior to implementation and subject to the requirements of providing tenants with the necessary notice of rent increase.  </t>
  </si>
  <si>
    <t xml:space="preserve">·       There were no planned fixed asset transactions noted on tab 6-Transaction Schedules. </t>
  </si>
  <si>
    <t>c.</t>
  </si>
  <si>
    <t>b.</t>
  </si>
  <si>
    <t>- If the property was developed to include commercial income into gross effective income please click/complete the box below (Line 10).</t>
  </si>
  <si>
    <t>As of</t>
  </si>
  <si>
    <t>- Please detail expenses listed on lines 54 &amp; 83</t>
  </si>
  <si>
    <t>Financial Officer Analysis</t>
  </si>
  <si>
    <t xml:space="preserve">-Refer to MaineHousing Replacement Reserve Gidance for use and requirements that include Capital vs. Operating  Expenses. To access go to http://mainehousing.org/partners/partner-type/asset-management, click on General Requirements for MaineHousing Funded Properties dropdown and click on Replacement Reserve Account Guidance and Requirements. </t>
  </si>
  <si>
    <t>S8</t>
  </si>
  <si>
    <t>Brandi Hoekstra</t>
  </si>
  <si>
    <t>Wendy Bonsant</t>
  </si>
  <si>
    <t>Jane Alexander</t>
  </si>
  <si>
    <t>Anne LaChance</t>
  </si>
  <si>
    <t>Christina Roy</t>
  </si>
  <si>
    <t>Claudia Topplep</t>
  </si>
  <si>
    <t>Kendra Schmitt</t>
  </si>
  <si>
    <t>Leah Brown</t>
  </si>
  <si>
    <t>Mackenzie O'Ben</t>
  </si>
  <si>
    <t>Megan McDonough</t>
  </si>
  <si>
    <t>Michelle Duplissis</t>
  </si>
  <si>
    <t>Richelle Abbott</t>
  </si>
  <si>
    <t>- This form must include acceptable property (site office) expenses charged to the project. Project must have site office in order to fill out this tab.</t>
  </si>
  <si>
    <t>ProLink Solutions HFA - Standardized Financials Input Template</t>
  </si>
  <si>
    <t>ProLink Account ID
(Layer 4)</t>
  </si>
  <si>
    <t>ProLink Master Account Name
(Layer 4)</t>
  </si>
  <si>
    <t>Agency Config</t>
  </si>
  <si>
    <t>Agency Label</t>
  </si>
  <si>
    <t>Agency Account ID</t>
  </si>
  <si>
    <t>Level</t>
  </si>
  <si>
    <t>Data Migration Mapping</t>
  </si>
  <si>
    <t>Data Migration Mapping for Budget</t>
  </si>
  <si>
    <t>AFR Template Mapping GET</t>
  </si>
  <si>
    <t>AFR Template Mapping GET for surplus cash</t>
  </si>
  <si>
    <t>HUD Account ID</t>
  </si>
  <si>
    <t>HUD Account Name</t>
  </si>
  <si>
    <t>Expected Sign</t>
  </si>
  <si>
    <t>Comment</t>
  </si>
  <si>
    <t>Revenue</t>
  </si>
  <si>
    <t>Total Revenue</t>
  </si>
  <si>
    <t>+</t>
  </si>
  <si>
    <t>Rent Revenue</t>
  </si>
  <si>
    <t>Net Rental Revenue</t>
  </si>
  <si>
    <t>Residential Rent</t>
  </si>
  <si>
    <t>Residential Rent (catchall)</t>
  </si>
  <si>
    <t>BudTotalRntInc</t>
  </si>
  <si>
    <t>Gross Potential Residential Rent</t>
  </si>
  <si>
    <t>Rent Revenue - Gross Potential</t>
  </si>
  <si>
    <t>Tenant Assistance Payment</t>
  </si>
  <si>
    <t>Tenant Assistance Payments</t>
  </si>
  <si>
    <t>Furniture Rent</t>
  </si>
  <si>
    <t>Furniture and Equipment Rent (catchall)</t>
  </si>
  <si>
    <t>Commercial Rent</t>
  </si>
  <si>
    <t>Commercial Rent (catchall)</t>
  </si>
  <si>
    <t>Rent Revenue - Stores and Commercial</t>
  </si>
  <si>
    <t>Garage Rent</t>
  </si>
  <si>
    <t>Garage and Parking Space Rent (catchall)</t>
  </si>
  <si>
    <t>Garage and Parking Spaces</t>
  </si>
  <si>
    <t>Flexible Subsidy</t>
  </si>
  <si>
    <t>Flexible Subsidy Revenue (catchall)</t>
  </si>
  <si>
    <t>Flexible Subsidy Revenue</t>
  </si>
  <si>
    <t>Other Rent</t>
  </si>
  <si>
    <t>Other Rent (catchall)</t>
  </si>
  <si>
    <t>Miscellaneous Rent Revenue</t>
  </si>
  <si>
    <t>Excess Rent</t>
  </si>
  <si>
    <t>Insurance Claim Revenue</t>
  </si>
  <si>
    <t>Rent Revenue/ Insurance</t>
  </si>
  <si>
    <t>Special Claim Revenue</t>
  </si>
  <si>
    <t>Special Claims Revenue</t>
  </si>
  <si>
    <t>Retained Excess Income</t>
  </si>
  <si>
    <t>Lease Revenue Nursing Home</t>
  </si>
  <si>
    <t>Lease Revenue (Nursing Home)</t>
  </si>
  <si>
    <t>Surcharge Revenue</t>
  </si>
  <si>
    <t>Vacancy</t>
  </si>
  <si>
    <t>-</t>
  </si>
  <si>
    <t>Residential Vacancy</t>
  </si>
  <si>
    <t>Residential Vacancy (catchall)</t>
  </si>
  <si>
    <t>Apartments</t>
  </si>
  <si>
    <t>Furniture Vacancy</t>
  </si>
  <si>
    <t>Furniture and Equipment Vacancy (catchall)</t>
  </si>
  <si>
    <t>Commercial Vacancy</t>
  </si>
  <si>
    <t>Commercial Vacancy (catchall)</t>
  </si>
  <si>
    <t>Stores and Commercial</t>
  </si>
  <si>
    <t>Rental Concession</t>
  </si>
  <si>
    <t>Rental Concession (catchall)</t>
  </si>
  <si>
    <t>Rental Concessions</t>
  </si>
  <si>
    <t>Garage Vacancy</t>
  </si>
  <si>
    <t>Garage Vacancy (catchall)</t>
  </si>
  <si>
    <t>Garage and Parking Space</t>
  </si>
  <si>
    <t>Other Rent Vacancy</t>
  </si>
  <si>
    <t>Other Rent Vacancy (catchall)</t>
  </si>
  <si>
    <t>Miscellaneous</t>
  </si>
  <si>
    <t>Eldery Service Revenue</t>
  </si>
  <si>
    <t>Elderly Service Revenue General</t>
  </si>
  <si>
    <t>Elderly Service Revenue (catchall)</t>
  </si>
  <si>
    <t>Healthcare Revenue</t>
  </si>
  <si>
    <t>Healthcare Revenue (catchall)</t>
  </si>
  <si>
    <t>Contractual Adjustment for Self Pay Patient</t>
  </si>
  <si>
    <t>Contractual Adjustment for Medicare Patient</t>
  </si>
  <si>
    <t>Contractual Adjustment for Medicaid Patient</t>
  </si>
  <si>
    <t>Contractual Adjustment for VA Patient</t>
  </si>
  <si>
    <t>Contractual Adjustment for Other Program</t>
  </si>
  <si>
    <t>Shareholder and Resident Revenue</t>
  </si>
  <si>
    <t>Shareholder and Resident Revenue (catchall)</t>
  </si>
  <si>
    <t>Food</t>
  </si>
  <si>
    <t>Laundry and Linen</t>
  </si>
  <si>
    <t>Revenue Not Part of Unit Package</t>
  </si>
  <si>
    <t>Revenue Not Part of Unit Package (catchall)</t>
  </si>
  <si>
    <t>Financial Revenue</t>
  </si>
  <si>
    <t>Interest from Operation</t>
  </si>
  <si>
    <t>Financial Revenue Project Operation</t>
  </si>
  <si>
    <t>Financial Revenue - Project Operations</t>
  </si>
  <si>
    <t>Investment Revenue Residual Receipt</t>
  </si>
  <si>
    <t>Revenue from Investments - Residual Receipts</t>
  </si>
  <si>
    <t>Investment Revenue Replacement Reserve</t>
  </si>
  <si>
    <t>Revenue from Investments - Replacement Reserve</t>
  </si>
  <si>
    <t>Investment Revenue Other</t>
  </si>
  <si>
    <t>Revenue from Investments - Miscellaneous</t>
  </si>
  <si>
    <t>Other Revenue</t>
  </si>
  <si>
    <t>Laundry and Vending Revenue</t>
  </si>
  <si>
    <t>Tenant Charge</t>
  </si>
  <si>
    <t>Tenant Charge (catchall)</t>
  </si>
  <si>
    <t>Tenant Charges</t>
  </si>
  <si>
    <t>Damage and Cleaning Fees</t>
  </si>
  <si>
    <t>Forfeited Tenant Security Deposit</t>
  </si>
  <si>
    <t>Cable</t>
  </si>
  <si>
    <t>Parking</t>
  </si>
  <si>
    <t>Tenant Utility Pass-thru</t>
  </si>
  <si>
    <t>Application Fee</t>
  </si>
  <si>
    <t>Interest Reduction</t>
  </si>
  <si>
    <t>Interest Reduction Payments (Section 236 only)</t>
  </si>
  <si>
    <t>Grant Income</t>
  </si>
  <si>
    <t>Other Revenue Other</t>
  </si>
  <si>
    <t>BudTotalInc</t>
  </si>
  <si>
    <t>Miscellaneous Revenue</t>
  </si>
  <si>
    <t>Expense</t>
  </si>
  <si>
    <t>Administrative Expense</t>
  </si>
  <si>
    <t>Admin General</t>
  </si>
  <si>
    <t>Admin General (catchall)</t>
  </si>
  <si>
    <t>105-104</t>
  </si>
  <si>
    <t>Convention/Meeting</t>
  </si>
  <si>
    <t>Training Expense</t>
  </si>
  <si>
    <t>Management Consultant</t>
  </si>
  <si>
    <t>Payroll Benefits</t>
  </si>
  <si>
    <t>Management Consult</t>
  </si>
  <si>
    <t>Admin Expense Paid to Related Party</t>
  </si>
  <si>
    <t>Payroll Taxes</t>
  </si>
  <si>
    <t>Admin General Other</t>
  </si>
  <si>
    <t>Worker's Compensation</t>
  </si>
  <si>
    <t>Advertising</t>
  </si>
  <si>
    <t>Advertising and Marketing (catchall)</t>
  </si>
  <si>
    <t>Advertising and Marketing</t>
  </si>
  <si>
    <t>Apartment Resale</t>
  </si>
  <si>
    <t>Resident Services</t>
  </si>
  <si>
    <t>Apartment Resale Expense Coop (catchall)</t>
  </si>
  <si>
    <t>Apartment Resale Expense (Coops)</t>
  </si>
  <si>
    <t>Other Renting Expense</t>
  </si>
  <si>
    <t>Other Renting Expense (catchall)</t>
  </si>
  <si>
    <t>Incentive Management Fee</t>
  </si>
  <si>
    <t>Other Renting Expenses</t>
  </si>
  <si>
    <t>Office Salary</t>
  </si>
  <si>
    <t>Office Salary (catchall)</t>
  </si>
  <si>
    <t>Office Expense</t>
  </si>
  <si>
    <t>Office Expense (catchall)</t>
  </si>
  <si>
    <t>Office Supply</t>
  </si>
  <si>
    <t>Office Supplies</t>
  </si>
  <si>
    <t>Office or Model Apartment Rent</t>
  </si>
  <si>
    <t>Management Fee (catchall)</t>
  </si>
  <si>
    <t>BudMgmtFeeReal</t>
  </si>
  <si>
    <t>Property Manager</t>
  </si>
  <si>
    <t>Property Manager Expense (catchall)</t>
  </si>
  <si>
    <t>Manager or Superintendent Salary</t>
  </si>
  <si>
    <t>Manager or Superintendent Salaries</t>
  </si>
  <si>
    <t>Manager or Superintendent Rent Free Unit</t>
  </si>
  <si>
    <t>Legal</t>
  </si>
  <si>
    <t>Legal Expense Project (catchall)</t>
  </si>
  <si>
    <t>Legal Expense - Project</t>
  </si>
  <si>
    <t>Audit</t>
  </si>
  <si>
    <t>Audit Expense (catchall)</t>
  </si>
  <si>
    <t>BudAuditExp</t>
  </si>
  <si>
    <t>Audit Expense</t>
  </si>
  <si>
    <t>Accounting</t>
  </si>
  <si>
    <t>Bookkeeping Fees and Accounting Service (catchall)</t>
  </si>
  <si>
    <t>Bookkeeping Fees/Accounting Services</t>
  </si>
  <si>
    <t>Phone</t>
  </si>
  <si>
    <t>Telephone and Answering Service (catchall)</t>
  </si>
  <si>
    <t>Telephone and Answering Service</t>
  </si>
  <si>
    <t>Bad Debt</t>
  </si>
  <si>
    <t>Bad Debts (catchall)</t>
  </si>
  <si>
    <t>Bad Debts</t>
  </si>
  <si>
    <t>Other Administrative Expense</t>
  </si>
  <si>
    <t>Miscellaneous Administrative Expenses (specify)</t>
  </si>
  <si>
    <t>Utility Expense</t>
  </si>
  <si>
    <t>Fuel</t>
  </si>
  <si>
    <t>Fuel Oil/Coal</t>
  </si>
  <si>
    <t>Utility</t>
  </si>
  <si>
    <t>Utility (catchall)</t>
  </si>
  <si>
    <t>BudUtilExp</t>
  </si>
  <si>
    <t>Gas</t>
  </si>
  <si>
    <t>Water and Sewer (catchall)</t>
  </si>
  <si>
    <t>Water</t>
  </si>
  <si>
    <t>Sewer</t>
  </si>
  <si>
    <t>Utility Other</t>
  </si>
  <si>
    <t>Operating and Maintenance Expense</t>
  </si>
  <si>
    <t>Total Maintenance</t>
  </si>
  <si>
    <t>Ground</t>
  </si>
  <si>
    <t>Ground Payroll Supply Contract (catchall)</t>
  </si>
  <si>
    <t>Repair</t>
  </si>
  <si>
    <t>Repair Payroll Supply Contract (catchall)</t>
  </si>
  <si>
    <t>Payroll</t>
  </si>
  <si>
    <t>Payroll (catchall)</t>
  </si>
  <si>
    <t>Janitorial and Cleaning Payroll</t>
  </si>
  <si>
    <t>Ground Payroll</t>
  </si>
  <si>
    <t>Repair Payroll</t>
  </si>
  <si>
    <t>Decorating Payroll</t>
  </si>
  <si>
    <t>Operating and Maintenance Rent Free Unit</t>
  </si>
  <si>
    <t>Supply</t>
  </si>
  <si>
    <t>Supply (catchall)</t>
  </si>
  <si>
    <t>Supplies</t>
  </si>
  <si>
    <t>Janitorial and Cleaning Supply</t>
  </si>
  <si>
    <t>Exterminating Supply</t>
  </si>
  <si>
    <t>Ground Supply</t>
  </si>
  <si>
    <t>Repair Material</t>
  </si>
  <si>
    <t>Decorating Supply</t>
  </si>
  <si>
    <t>Contract</t>
  </si>
  <si>
    <t>Contract (catchall)</t>
  </si>
  <si>
    <t>Janitorial and Cleaning Contract</t>
  </si>
  <si>
    <t>Exterminating Contract</t>
  </si>
  <si>
    <t>Ground Contract</t>
  </si>
  <si>
    <t>Repair Contract</t>
  </si>
  <si>
    <t>Elevator Maintenance Contract</t>
  </si>
  <si>
    <t>Swim Pool Maintenance Contract</t>
  </si>
  <si>
    <t>Decorating Contract</t>
  </si>
  <si>
    <t>Garbage</t>
  </si>
  <si>
    <t>Security</t>
  </si>
  <si>
    <t>Security (catchall)</t>
  </si>
  <si>
    <t>Security Payroll or Contract</t>
  </si>
  <si>
    <t>Security Payroll/Contract</t>
  </si>
  <si>
    <t>Security Rent Free Unit</t>
  </si>
  <si>
    <t>Seasonal Maintenance Expense</t>
  </si>
  <si>
    <t>Seasonal Maintenance Expense (catchall)</t>
  </si>
  <si>
    <t>Heating/Cooling Repairs and Maintenance</t>
  </si>
  <si>
    <t>Snow Removal</t>
  </si>
  <si>
    <t>Vehicle</t>
  </si>
  <si>
    <t>Vehicle and Maintenance Equipment Operation and Repair</t>
  </si>
  <si>
    <t>Vehicle and Maintenance Equipment Operation and Repairs</t>
  </si>
  <si>
    <t>Lease</t>
  </si>
  <si>
    <t>Lease Expense</t>
  </si>
  <si>
    <t>Operating and Maintenance Expense Other</t>
  </si>
  <si>
    <t>BudMainExp</t>
  </si>
  <si>
    <t>Miscellaneous Operating and Maintenance Expenses</t>
  </si>
  <si>
    <t>Depreciation and Amortization Expense</t>
  </si>
  <si>
    <t>Depreciation Expense</t>
  </si>
  <si>
    <t>Depreciation Expense (catchall)</t>
  </si>
  <si>
    <t>Amortization Expense</t>
  </si>
  <si>
    <t>Amortization Expense (catchall)</t>
  </si>
  <si>
    <t>Tax and Insurance Expense</t>
  </si>
  <si>
    <t>Tax Property</t>
  </si>
  <si>
    <t>Tax (catchall)</t>
  </si>
  <si>
    <t>BudTaxExp</t>
  </si>
  <si>
    <t>Real Estate Tax</t>
  </si>
  <si>
    <t>Real Estate Taxes</t>
  </si>
  <si>
    <t>Shelter Rent Tax</t>
  </si>
  <si>
    <t>Tax Payroll</t>
  </si>
  <si>
    <t>Payroll Tax (catchall)</t>
  </si>
  <si>
    <t>Payroll Taxes (Project's Share)</t>
  </si>
  <si>
    <t>Insurance Property</t>
  </si>
  <si>
    <t>Property &amp; Liability Insurance (catchall)</t>
  </si>
  <si>
    <t>BudInsExp</t>
  </si>
  <si>
    <t>Property &amp; Liability Insurance (Hazard)</t>
  </si>
  <si>
    <t>Property (Hazard) Insurance (catchall)</t>
  </si>
  <si>
    <t>Property (Hazard) Insurance Only</t>
  </si>
  <si>
    <t>Earthquake Insurance</t>
  </si>
  <si>
    <t>Flood Insurance</t>
  </si>
  <si>
    <t>Liability Insurance</t>
  </si>
  <si>
    <t>Property Insurance Other</t>
  </si>
  <si>
    <t>Insurance Payroll</t>
  </si>
  <si>
    <t>Health Insurance and Other Employee Benefits (catchall)</t>
  </si>
  <si>
    <t>Health Insurance and Other Employee Benefits</t>
  </si>
  <si>
    <t>Fidelity Bond Insurance</t>
  </si>
  <si>
    <t>Workmens Compensation</t>
  </si>
  <si>
    <t>Workmen's Compensation</t>
  </si>
  <si>
    <t>Tax and Insurance Other</t>
  </si>
  <si>
    <t>Other Tax, Licenses, Permits, and Insurance</t>
  </si>
  <si>
    <t>Miscellaneous Taxes, Licenses, and Permits</t>
  </si>
  <si>
    <t>Financial Expense</t>
  </si>
  <si>
    <t>Senior Hard Debt Interest</t>
  </si>
  <si>
    <t>Senior Hard Debt Interest Expensed/Paid (catchall)</t>
  </si>
  <si>
    <t>Interest on First Mortgage Payable</t>
  </si>
  <si>
    <t>Senior Hard Debt Interest Expensed/Paid 1</t>
  </si>
  <si>
    <t>Senior Hard Debt Interest Expensed/Paid 2</t>
  </si>
  <si>
    <t>Senior Hard Debt Interest Expensed/Paid 3</t>
  </si>
  <si>
    <t>Senior Hard Debt Interest Expensed/Paid 4</t>
  </si>
  <si>
    <t>Senior Hard Debt Interest Expensed/Paid 5</t>
  </si>
  <si>
    <t>Junior Hard Debt Interest</t>
  </si>
  <si>
    <t>Junior Hard Debt Interest Expensed/Paid (catchall)</t>
  </si>
  <si>
    <t>Junior Hard Debt Interest Expensed/Paid 1</t>
  </si>
  <si>
    <t>Junior Hard Debt Interest Expensed/Paid 2</t>
  </si>
  <si>
    <t>Junior Hard Debt Interest Expensed/Paid 3</t>
  </si>
  <si>
    <t>Junior Hard Debt Interest Expensed/Paid 4</t>
  </si>
  <si>
    <t>Junior Hard Debt Interest Expensed/Paid 5</t>
  </si>
  <si>
    <t>Other Mortgage Interest</t>
  </si>
  <si>
    <t>Interest on Other Mortgage Payable (catchall)</t>
  </si>
  <si>
    <t>Interest on Mortgages Payable - Other</t>
  </si>
  <si>
    <t>Interest on Other Mortgage Payable 1</t>
  </si>
  <si>
    <t>Interest on Other Mortgage Payable 2</t>
  </si>
  <si>
    <t>Interest on Other Mortgage Payable 3</t>
  </si>
  <si>
    <t>Interest on Other Mortgage Payable 4</t>
  </si>
  <si>
    <t>Interest on Other Mortgage Payable 5</t>
  </si>
  <si>
    <t>Long-term Note Interest</t>
  </si>
  <si>
    <t>Interest on Notes Payable Long-term (catchall)</t>
  </si>
  <si>
    <t>Interest on Notes Payable (Long Term)</t>
  </si>
  <si>
    <t>Interest on Notes Payable Long-term (custom 1)</t>
  </si>
  <si>
    <t>Interest on Notes Payable Long-term (custom 2)</t>
  </si>
  <si>
    <t>Short-term Note Interest</t>
  </si>
  <si>
    <t>Interest on Notes Payable Short Term (catchall)</t>
  </si>
  <si>
    <t>Interest on Notes Payable (Short Term)</t>
  </si>
  <si>
    <t>Interest on Line of Credit</t>
  </si>
  <si>
    <t>Mortgage Insurance</t>
  </si>
  <si>
    <t>Mortgage Insurance Premium and Servicing Charge</t>
  </si>
  <si>
    <t>Mortgage Insurance Premium/Serv Chg</t>
  </si>
  <si>
    <t>Letter of Credit Fees</t>
  </si>
  <si>
    <t>Letter of Credit Fee</t>
  </si>
  <si>
    <t>Other Financial Expense</t>
  </si>
  <si>
    <t>Miscellaneous Financial Expenses</t>
  </si>
  <si>
    <t>Eldery Service Expense</t>
  </si>
  <si>
    <t>Eldery Service Expense General</t>
  </si>
  <si>
    <t>Elderly Service Expense (catchall)</t>
  </si>
  <si>
    <t>BudRSCExp</t>
  </si>
  <si>
    <t>Dietary</t>
  </si>
  <si>
    <t>Dietary Salary</t>
  </si>
  <si>
    <t>Dietary Salaries</t>
  </si>
  <si>
    <t>Dietary Supply</t>
  </si>
  <si>
    <t>Dietary Supplies</t>
  </si>
  <si>
    <t>Nursing</t>
  </si>
  <si>
    <t>Registered Nurse Payroll</t>
  </si>
  <si>
    <t>Registered Nurses Payroll</t>
  </si>
  <si>
    <t>Housekeeping</t>
  </si>
  <si>
    <t>Housekeeping Salary</t>
  </si>
  <si>
    <t>Housekeeping Salaries</t>
  </si>
  <si>
    <t>Housekeeping Supply</t>
  </si>
  <si>
    <t>Other Housekeeping</t>
  </si>
  <si>
    <t>Medical</t>
  </si>
  <si>
    <t>Medical Salary</t>
  </si>
  <si>
    <t>Medical Salaries</t>
  </si>
  <si>
    <t>Medical Supply</t>
  </si>
  <si>
    <t>Medical Supplies</t>
  </si>
  <si>
    <t xml:space="preserve">Medical Other </t>
  </si>
  <si>
    <t>Other Medical</t>
  </si>
  <si>
    <t>Laundry</t>
  </si>
  <si>
    <t>Laundry Expense (catchall)</t>
  </si>
  <si>
    <t>Medical Record</t>
  </si>
  <si>
    <t>Medical Record Expense (catchall)</t>
  </si>
  <si>
    <t>Rehabilitation</t>
  </si>
  <si>
    <t>Recreation and Rehabilitation</t>
  </si>
  <si>
    <t>Activity Supply</t>
  </si>
  <si>
    <t>Elderly Service Expense Other</t>
  </si>
  <si>
    <t>Elderly Service Other</t>
  </si>
  <si>
    <t>Other Service Expenses</t>
  </si>
  <si>
    <t>Other Expense</t>
  </si>
  <si>
    <t>Other Non Operating and Non Financial Expense (catchall)</t>
  </si>
  <si>
    <t>Corporate Partnership Expense</t>
  </si>
  <si>
    <t>Entity Revenue</t>
  </si>
  <si>
    <t>Entity Revenue (catchall)</t>
  </si>
  <si>
    <t>Officer Salary</t>
  </si>
  <si>
    <t>Officer Salary (catchall)</t>
  </si>
  <si>
    <t>Officer's Salaries</t>
  </si>
  <si>
    <t>Entity Legal</t>
  </si>
  <si>
    <t>Entity Legal Expense (catchall)</t>
  </si>
  <si>
    <t>Entity Income Tax</t>
  </si>
  <si>
    <t>Entity Income Tax Expense (catchall)</t>
  </si>
  <si>
    <t>Federal Income Tax</t>
  </si>
  <si>
    <t>Entity Interest Income</t>
  </si>
  <si>
    <t>Entity Interest Income (catchall)</t>
  </si>
  <si>
    <t>Entity Interest on Notes Payable</t>
  </si>
  <si>
    <t>Interest on Notes Payable</t>
  </si>
  <si>
    <t>Entity Interest on Mortgage Payable</t>
  </si>
  <si>
    <t>Interest on Mortgage Payable</t>
  </si>
  <si>
    <t>Other Entity Expense</t>
  </si>
  <si>
    <t>Other Entity Expense (catchall)</t>
  </si>
  <si>
    <t>Total Net Rental Income (5120.01)</t>
  </si>
  <si>
    <t>Tenant Services (5920.01)</t>
  </si>
  <si>
    <t>Other Project Services (5320.01)</t>
  </si>
  <si>
    <t>Interest Income - Rest. Reserves (5440.01)</t>
  </si>
  <si>
    <t>Interest Income - Other (5490.01)</t>
  </si>
  <si>
    <t>Other Income (5990.01)</t>
  </si>
  <si>
    <t>Total Commercial Income (5140.01)</t>
  </si>
  <si>
    <t>Management Fees (6320.01)</t>
  </si>
  <si>
    <t>Marketing Expenses (6210.01)</t>
  </si>
  <si>
    <t>Legal Expenses (6340.01)</t>
  </si>
  <si>
    <t>Background Checks (6390.01)</t>
  </si>
  <si>
    <t>Property Postage/Copier (6390.01)</t>
  </si>
  <si>
    <t>Interpreting  (6390.01)</t>
  </si>
  <si>
    <t>Rent Comp Study (HUD Section 8 Properties only) (6390.01)</t>
  </si>
  <si>
    <t>Software and Maintenance of Computers (6390.01)</t>
  </si>
  <si>
    <t>Auditing Expenses (6350.01)</t>
  </si>
  <si>
    <t>Heating Fuel (6420.01)</t>
  </si>
  <si>
    <t>Electricity (6450.11)</t>
  </si>
  <si>
    <t>Water and Sewer (6450.31)</t>
  </si>
  <si>
    <t>Property Internet/Phone for Tenant use (6450.91)</t>
  </si>
  <si>
    <t>Janitorial Payroll (6510.12)</t>
  </si>
  <si>
    <t>Janitorial Supplies and Equipment (6515.12)</t>
  </si>
  <si>
    <t>Janitorial Contractual Services (6520.12)</t>
  </si>
  <si>
    <t>Garbage and Trash Removal (6525.01)</t>
  </si>
  <si>
    <t>Vehicle and Equipment Expenses (6570.01)</t>
  </si>
  <si>
    <t>Grounds Maintenance Payroll (6510.14)</t>
  </si>
  <si>
    <t>Grounds Tools and Supplies (6515.14)</t>
  </si>
  <si>
    <t>Grounds Contractual Services (6520.14)</t>
  </si>
  <si>
    <t>Building Maintenance Payroll (6510.01)</t>
  </si>
  <si>
    <t>Building Tools and Supplies (6515.01)</t>
  </si>
  <si>
    <t>Building Contractual Services (6520.01)</t>
  </si>
  <si>
    <t>Building Systems Maintenance (6590.01)</t>
  </si>
  <si>
    <t>Miscellaneous Building Maintenance (6590.01)</t>
  </si>
  <si>
    <t>Property Taxes (6710.01)</t>
  </si>
  <si>
    <t>Property and Liability Insurance (6720.01)</t>
  </si>
  <si>
    <t>Interest on MaineHousing Mortgage Note (6810.01)</t>
  </si>
  <si>
    <t>Interest on Other Notes Payable (6820.01)</t>
  </si>
  <si>
    <r>
      <t xml:space="preserve">Other Financial Expenses  </t>
    </r>
    <r>
      <rPr>
        <sz val="8"/>
        <rFont val="Garamond"/>
        <family val="1"/>
      </rPr>
      <t>(Must identify item and individual charge) (6890.01)</t>
    </r>
  </si>
  <si>
    <t>Site Office Supplies (6311.01)</t>
  </si>
  <si>
    <t>Training Cost for Frontline Staff (as defined above) (6205.11)</t>
  </si>
  <si>
    <t>Site Internet, Telephone and Answering Services (6360.01)</t>
  </si>
  <si>
    <t>State Grant/Contract Reimbursement (5950.01)</t>
  </si>
  <si>
    <t>Federal Grant (5950.01)</t>
  </si>
  <si>
    <t>Housekeeping - Resident Fees (5320.51)</t>
  </si>
  <si>
    <t>Health Services - Resident Fees (5320.61)</t>
  </si>
  <si>
    <t>Transportation - Resident Fees (5320.61)</t>
  </si>
  <si>
    <t>Meals - Resident Fees (5320.34)</t>
  </si>
  <si>
    <t>Resident Service Coordination - Sal/Ben (6901.01)</t>
  </si>
  <si>
    <t>Resident Service Coordination - Contract (6901.01)</t>
  </si>
  <si>
    <t>Housekeeping - Sal/Ben (6950.11)</t>
  </si>
  <si>
    <t>Meals expense related to above Meals (6930.21)</t>
  </si>
  <si>
    <t>Transportation (6990.01)</t>
  </si>
  <si>
    <t>Health Services (6990.01)</t>
  </si>
  <si>
    <t>Newsletters/Publications (6990.01)</t>
  </si>
  <si>
    <t>Resident Education/Training (6990.01)</t>
  </si>
  <si>
    <t>RSC - Training/Conferences (6990.01)</t>
  </si>
  <si>
    <t>Owner Signature</t>
  </si>
  <si>
    <t xml:space="preserve">·       * Uses of Replacement Reserve funds are contingent on MaineHousing’s review and approval of bids and specifications prior to work commencing.  Owner/Managers must obtain 3 bids for all contracts over $20,000, and  must meet applicable construction standards outlined in MaineHousing's Design Construction Manual for Existing Housing. Click on General Requirements for MaineHousing Funded Properties dropdown and click on Replacement Reserve Account Guidance and Requirements. https://mainehousing.org/partners/partner-type/asset-management. </t>
  </si>
  <si>
    <t>Management Consultants (6205.21)</t>
  </si>
  <si>
    <t>Workmen's Compensation Insurance (6723.21)</t>
  </si>
  <si>
    <t>Health Insurance and Employee Benefits (6723.01)</t>
  </si>
  <si>
    <t>Resubmission Reason:</t>
  </si>
  <si>
    <t>Total Commercial Expenses (7010.01)</t>
  </si>
  <si>
    <t>Health Services/Transportation - Resident Fees</t>
  </si>
  <si>
    <t>Housekeeping Resident Fees (catchall)</t>
  </si>
  <si>
    <t>Meals- Resident fees</t>
  </si>
  <si>
    <t xml:space="preserve">- The budget form is to be submitted with all Addendums and Schedules completed (as applicable).  The Addendums and Schedules must be completed first as they will auto fill into the Annual Budget worksheet. </t>
  </si>
  <si>
    <r>
      <t xml:space="preserve">Other Admin </t>
    </r>
    <r>
      <rPr>
        <b/>
        <sz val="11"/>
        <color rgb="FFFF0000"/>
        <rFont val="Garamond"/>
        <family val="1"/>
      </rPr>
      <t>(</t>
    </r>
    <r>
      <rPr>
        <b/>
        <sz val="10"/>
        <color rgb="FFFF0000"/>
        <rFont val="Garamond"/>
        <family val="1"/>
      </rPr>
      <t>Must identify item and individual charge</t>
    </r>
    <r>
      <rPr>
        <b/>
        <sz val="11"/>
        <color rgb="FFFF0000"/>
        <rFont val="Garamond"/>
        <family val="1"/>
      </rPr>
      <t>)</t>
    </r>
    <r>
      <rPr>
        <sz val="11"/>
        <rFont val="Garamond"/>
        <family val="1"/>
      </rPr>
      <t xml:space="preserve"> (6390.01)</t>
    </r>
  </si>
  <si>
    <t>Property Bookkeeping Fees/Accounting Services (&amp; Benefits) (6351.01)</t>
  </si>
  <si>
    <t>Office Salaries (&amp; Benefits) (6310.01)</t>
  </si>
  <si>
    <t>Site Manager or Superintendent Salaries (&amp; Benefits) (6330.01)</t>
  </si>
  <si>
    <t>Bank Charges (6235.01)</t>
  </si>
  <si>
    <t>Miscellaneous Ground Maintenance (6540.01)</t>
  </si>
  <si>
    <t>REVISED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</si>
</sst>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0#"/>
    <numFmt numFmtId="165" formatCode="&quot;$&quot;#,##0"/>
    <numFmt numFmtId="166" formatCode="_(* #,##0_);_(* \(#,##0\);_(* &quot;-&quot;??_);_(@_)"/>
    <numFmt numFmtId="167" formatCode="[$-409]mmmm\ d\,\ yyyy;@"/>
    <numFmt numFmtId="168" formatCode="_(&quot;$&quot;* #,##0_);_(&quot;$&quot;* \(#,##0\);_(&quot;$&quot;* &quot;-&quot;??_);_(@_)"/>
    <numFmt numFmtId="169" formatCode="m/d/yyyy;@"/>
    <numFmt numFmtId="170" formatCode="&quot;$&quot;#,##0.00"/>
    <numFmt numFmtId="171" formatCode="[$-F800]dddd\,\ mmmm\ dd\,\ yyyy"/>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sz val="8"/>
      <name val="Arial"/>
      <family val="2"/>
    </font>
    <font>
      <sz val="8"/>
      <color indexed="81"/>
      <name val="Tahoma"/>
      <family val="2"/>
    </font>
    <font>
      <b/>
      <sz val="8"/>
      <color indexed="81"/>
      <name val="Tahoma"/>
      <family val="2"/>
    </font>
    <font>
      <sz val="8"/>
      <color rgb="FF000000"/>
      <name val="Segoe UI"/>
      <family val="2"/>
    </font>
    <font>
      <sz val="11"/>
      <name val="Garamond"/>
      <family val="1"/>
    </font>
    <font>
      <b/>
      <sz val="11"/>
      <name val="Garamond"/>
      <family val="1"/>
    </font>
    <font>
      <sz val="11"/>
      <color indexed="8"/>
      <name val="Garamond"/>
      <family val="1"/>
    </font>
    <font>
      <sz val="10"/>
      <name val="Garamond"/>
      <family val="1"/>
    </font>
    <font>
      <b/>
      <sz val="11"/>
      <color theme="0"/>
      <name val="Garamond"/>
      <family val="1"/>
    </font>
    <font>
      <b/>
      <sz val="20"/>
      <name val="Garamond"/>
      <family val="1"/>
    </font>
    <font>
      <sz val="10"/>
      <name val="Arial"/>
      <family val="2"/>
    </font>
    <font>
      <sz val="12"/>
      <name val="Garamond"/>
      <family val="1"/>
    </font>
    <font>
      <b/>
      <sz val="12"/>
      <name val="Garamond"/>
      <family val="1"/>
    </font>
    <font>
      <u/>
      <sz val="12"/>
      <name val="Garamond"/>
      <family val="1"/>
    </font>
    <font>
      <b/>
      <u/>
      <sz val="12"/>
      <name val="Garamond"/>
      <family val="1"/>
    </font>
    <font>
      <sz val="12"/>
      <color rgb="FF5B9BD5"/>
      <name val="Garamond"/>
      <family val="1"/>
    </font>
    <font>
      <sz val="12"/>
      <color theme="3" tint="0.39997558519241921"/>
      <name val="Garamond"/>
      <family val="1"/>
    </font>
    <font>
      <sz val="11"/>
      <color theme="1"/>
      <name val="Garamond"/>
      <family val="1"/>
    </font>
    <font>
      <sz val="12"/>
      <name val="Arial"/>
      <family val="2"/>
    </font>
    <font>
      <sz val="10"/>
      <name val="Arial"/>
      <family val="2"/>
    </font>
    <font>
      <b/>
      <sz val="14"/>
      <name val="Garamond"/>
      <family val="1"/>
    </font>
    <font>
      <u/>
      <sz val="11"/>
      <name val="Garamond"/>
      <family val="1"/>
    </font>
    <font>
      <sz val="12"/>
      <color theme="1"/>
      <name val="Garamond"/>
      <family val="1"/>
    </font>
    <font>
      <sz val="8"/>
      <name val="Garamond"/>
      <family val="1"/>
    </font>
    <font>
      <sz val="12"/>
      <color theme="4"/>
      <name val="Garamond"/>
      <family val="1"/>
    </font>
    <font>
      <b/>
      <sz val="11"/>
      <color theme="0"/>
      <name val="Calibri"/>
      <family val="2"/>
      <scheme val="minor"/>
    </font>
    <font>
      <b/>
      <sz val="11"/>
      <color theme="1"/>
      <name val="Calibri"/>
      <family val="2"/>
      <scheme val="minor"/>
    </font>
    <font>
      <u/>
      <sz val="11"/>
      <color theme="10"/>
      <name val="Calibri"/>
      <family val="2"/>
      <scheme val="minor"/>
    </font>
    <font>
      <b/>
      <sz val="10"/>
      <color theme="0"/>
      <name val="Arial"/>
      <family val="2"/>
    </font>
    <font>
      <b/>
      <sz val="11"/>
      <name val="Calibri"/>
      <family val="2"/>
      <scheme val="minor"/>
    </font>
    <font>
      <b/>
      <sz val="10"/>
      <color theme="8" tint="-0.499984740745262"/>
      <name val="Arial"/>
      <family val="2"/>
    </font>
    <font>
      <b/>
      <sz val="11"/>
      <color theme="8" tint="-0.499984740745262"/>
      <name val="Calibri"/>
      <family val="2"/>
      <scheme val="minor"/>
    </font>
    <font>
      <sz val="11"/>
      <name val="Calibri"/>
      <family val="2"/>
      <scheme val="minor"/>
    </font>
    <font>
      <b/>
      <sz val="10"/>
      <color rgb="FFFF0000"/>
      <name val="Garamond"/>
      <family val="1"/>
    </font>
    <font>
      <b/>
      <sz val="11"/>
      <color rgb="FFFF0000"/>
      <name val="Garamond"/>
      <family val="1"/>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1"/>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bgColor theme="1"/>
      </patternFill>
    </fill>
    <fill>
      <patternFill patternType="solid">
        <fgColor theme="8"/>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1"/>
      </left>
      <right/>
      <top style="thin">
        <color theme="1"/>
      </top>
      <bottom/>
      <diagonal/>
    </border>
    <border>
      <left/>
      <right/>
      <top style="thin">
        <color theme="1"/>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3" fontId="3" fillId="0" borderId="0" applyFont="0" applyFill="0" applyBorder="0" applyAlignment="0" applyProtection="0"/>
    <xf numFmtId="44" fontId="16" fillId="0" borderId="0" applyFont="0" applyFill="0" applyBorder="0" applyAlignment="0" applyProtection="0"/>
    <xf numFmtId="9" fontId="25" fillId="0" borderId="0" applyFont="0" applyFill="0" applyBorder="0" applyAlignment="0" applyProtection="0"/>
    <xf numFmtId="0" fontId="33" fillId="0" borderId="0" applyNumberFormat="0" applyFill="0" applyBorder="0" applyAlignment="0" applyProtection="0"/>
    <xf numFmtId="0" fontId="2" fillId="0" borderId="0"/>
    <xf numFmtId="0" fontId="3" fillId="0" borderId="0"/>
    <xf numFmtId="43" fontId="2" fillId="0" borderId="0" applyFont="0" applyFill="0" applyBorder="0" applyAlignment="0" applyProtection="0"/>
    <xf numFmtId="44" fontId="2" fillId="0" borderId="0" applyFont="0" applyFill="0" applyBorder="0" applyAlignment="0" applyProtection="0"/>
  </cellStyleXfs>
  <cellXfs count="738">
    <xf numFmtId="0" fontId="0" fillId="0" borderId="0" xfId="0"/>
    <xf numFmtId="0" fontId="10" fillId="0" borderId="0" xfId="0" applyFont="1" applyAlignment="1" applyProtection="1">
      <alignment vertical="top"/>
      <protection locked="0"/>
    </xf>
    <xf numFmtId="0" fontId="10" fillId="0" borderId="0" xfId="0" applyFont="1" applyProtection="1">
      <protection locked="0"/>
    </xf>
    <xf numFmtId="165" fontId="10" fillId="0" borderId="13" xfId="0" applyNumberFormat="1" applyFont="1" applyBorder="1" applyProtection="1">
      <protection locked="0"/>
    </xf>
    <xf numFmtId="165" fontId="10" fillId="0" borderId="9" xfId="0" applyNumberFormat="1" applyFont="1" applyBorder="1" applyProtection="1">
      <protection locked="0"/>
    </xf>
    <xf numFmtId="165" fontId="10" fillId="0" borderId="11" xfId="0" applyNumberFormat="1" applyFont="1" applyBorder="1" applyProtection="1">
      <protection locked="0"/>
    </xf>
    <xf numFmtId="165" fontId="10" fillId="0" borderId="13" xfId="0" applyNumberFormat="1" applyFont="1" applyFill="1" applyBorder="1" applyProtection="1">
      <protection locked="0"/>
    </xf>
    <xf numFmtId="0" fontId="10" fillId="0" borderId="0" xfId="0" applyFont="1"/>
    <xf numFmtId="165" fontId="10" fillId="0" borderId="13" xfId="0" applyNumberFormat="1" applyFont="1" applyBorder="1" applyAlignment="1" applyProtection="1">
      <alignment horizontal="right"/>
      <protection locked="0"/>
    </xf>
    <xf numFmtId="0" fontId="10" fillId="0" borderId="0" xfId="0" applyFont="1" applyBorder="1"/>
    <xf numFmtId="0" fontId="10" fillId="0" borderId="0" xfId="0" applyFont="1" applyAlignment="1">
      <alignment vertical="top"/>
    </xf>
    <xf numFmtId="0" fontId="10" fillId="3" borderId="0" xfId="0" applyFont="1" applyFill="1" applyBorder="1" applyProtection="1">
      <protection locked="0"/>
    </xf>
    <xf numFmtId="165" fontId="10" fillId="3" borderId="13" xfId="0" applyNumberFormat="1" applyFont="1" applyFill="1" applyBorder="1" applyProtection="1"/>
    <xf numFmtId="165" fontId="10" fillId="2" borderId="13" xfId="0" applyNumberFormat="1" applyFont="1" applyFill="1" applyBorder="1" applyProtection="1">
      <protection locked="0"/>
    </xf>
    <xf numFmtId="165" fontId="10" fillId="3" borderId="11" xfId="0" applyNumberFormat="1" applyFont="1" applyFill="1" applyBorder="1" applyProtection="1"/>
    <xf numFmtId="165" fontId="10" fillId="2" borderId="11" xfId="0" applyNumberFormat="1" applyFont="1" applyFill="1" applyBorder="1" applyProtection="1">
      <protection locked="0"/>
    </xf>
    <xf numFmtId="165" fontId="10" fillId="3" borderId="9" xfId="0" applyNumberFormat="1" applyFont="1" applyFill="1" applyBorder="1" applyProtection="1"/>
    <xf numFmtId="165" fontId="10" fillId="0" borderId="12" xfId="0" applyNumberFormat="1" applyFont="1" applyBorder="1" applyProtection="1">
      <protection locked="0"/>
    </xf>
    <xf numFmtId="0" fontId="10" fillId="3" borderId="0" xfId="0" applyFont="1" applyFill="1" applyAlignment="1" applyProtection="1">
      <alignment vertical="top"/>
      <protection locked="0"/>
    </xf>
    <xf numFmtId="164" fontId="10" fillId="3" borderId="0" xfId="0" applyNumberFormat="1" applyFont="1" applyFill="1" applyAlignment="1" applyProtection="1">
      <alignment vertical="top"/>
      <protection locked="0"/>
    </xf>
    <xf numFmtId="165" fontId="10" fillId="2" borderId="12" xfId="0" applyNumberFormat="1" applyFont="1" applyFill="1" applyBorder="1" applyProtection="1">
      <protection locked="0"/>
    </xf>
    <xf numFmtId="0" fontId="10" fillId="3" borderId="17" xfId="0" applyFont="1" applyFill="1" applyBorder="1" applyProtection="1">
      <protection locked="0"/>
    </xf>
    <xf numFmtId="0" fontId="10" fillId="3" borderId="18" xfId="0" applyFont="1" applyFill="1" applyBorder="1" applyProtection="1">
      <protection locked="0"/>
    </xf>
    <xf numFmtId="0" fontId="10" fillId="3" borderId="18" xfId="0" applyFont="1" applyFill="1" applyBorder="1" applyAlignment="1" applyProtection="1">
      <alignment horizontal="centerContinuous"/>
      <protection locked="0"/>
    </xf>
    <xf numFmtId="0" fontId="10" fillId="3" borderId="20" xfId="0" applyFont="1" applyFill="1" applyBorder="1" applyProtection="1">
      <protection locked="0"/>
    </xf>
    <xf numFmtId="0" fontId="10" fillId="3" borderId="0" xfId="0" applyFont="1" applyFill="1" applyBorder="1" applyAlignment="1" applyProtection="1">
      <alignment horizontal="centerContinuous"/>
      <protection locked="0"/>
    </xf>
    <xf numFmtId="0" fontId="10" fillId="3" borderId="23" xfId="0" applyFont="1" applyFill="1" applyBorder="1" applyProtection="1">
      <protection locked="0"/>
    </xf>
    <xf numFmtId="0" fontId="10" fillId="3" borderId="15" xfId="0" applyFont="1" applyFill="1" applyBorder="1" applyProtection="1">
      <protection locked="0"/>
    </xf>
    <xf numFmtId="0" fontId="10" fillId="3" borderId="0" xfId="0" applyFont="1" applyFill="1" applyAlignment="1">
      <alignment vertical="top"/>
    </xf>
    <xf numFmtId="164" fontId="10" fillId="3" borderId="0" xfId="0" applyNumberFormat="1" applyFont="1" applyFill="1" applyAlignment="1">
      <alignment vertical="top"/>
    </xf>
    <xf numFmtId="165" fontId="10" fillId="3" borderId="13" xfId="0" applyNumberFormat="1" applyFont="1" applyFill="1" applyBorder="1" applyAlignment="1">
      <alignment horizontal="right"/>
    </xf>
    <xf numFmtId="0" fontId="10" fillId="2" borderId="0" xfId="0" applyFont="1" applyFill="1" applyBorder="1"/>
    <xf numFmtId="0" fontId="10" fillId="2" borderId="0" xfId="0" applyFont="1" applyFill="1"/>
    <xf numFmtId="0" fontId="10" fillId="3" borderId="21" xfId="0" applyFont="1" applyFill="1" applyBorder="1"/>
    <xf numFmtId="0" fontId="10" fillId="3" borderId="0" xfId="0" applyFont="1" applyFill="1" applyProtection="1">
      <protection locked="0"/>
    </xf>
    <xf numFmtId="0" fontId="10" fillId="0" borderId="0" xfId="0" applyFont="1" applyFill="1"/>
    <xf numFmtId="0" fontId="10" fillId="3" borderId="0" xfId="0" applyFont="1" applyFill="1" applyBorder="1" applyAlignment="1" applyProtection="1">
      <protection locked="0"/>
    </xf>
    <xf numFmtId="0" fontId="10" fillId="3" borderId="0" xfId="0" applyFont="1" applyFill="1" applyBorder="1" applyAlignment="1" applyProtection="1">
      <alignment vertical="top"/>
      <protection locked="0"/>
    </xf>
    <xf numFmtId="0" fontId="10" fillId="3" borderId="0" xfId="0" applyFont="1" applyFill="1" applyBorder="1" applyAlignment="1">
      <alignment horizontal="center" vertical="top"/>
    </xf>
    <xf numFmtId="0" fontId="10" fillId="0" borderId="0" xfId="0" applyFont="1" applyFill="1" applyProtection="1">
      <protection locked="0"/>
    </xf>
    <xf numFmtId="0" fontId="10" fillId="3" borderId="35" xfId="0" applyFont="1" applyFill="1" applyBorder="1"/>
    <xf numFmtId="0" fontId="17" fillId="2" borderId="0" xfId="0" applyFont="1" applyFill="1" applyAlignment="1">
      <alignment horizontal="left" vertical="center" indent="8"/>
    </xf>
    <xf numFmtId="0" fontId="18" fillId="2" borderId="0" xfId="0" applyFont="1" applyFill="1" applyAlignment="1">
      <alignment vertical="center" wrapText="1"/>
    </xf>
    <xf numFmtId="0" fontId="18" fillId="2" borderId="0" xfId="0" applyFont="1" applyFill="1" applyAlignment="1">
      <alignment horizontal="right" vertical="center" wrapText="1"/>
    </xf>
    <xf numFmtId="0" fontId="18"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vertical="center"/>
    </xf>
    <xf numFmtId="0" fontId="17" fillId="2" borderId="13" xfId="0" applyFont="1" applyFill="1" applyBorder="1" applyAlignment="1">
      <alignment horizontal="right" vertical="center" wrapText="1"/>
    </xf>
    <xf numFmtId="0" fontId="17" fillId="2" borderId="0" xfId="0" applyFont="1" applyFill="1" applyAlignment="1">
      <alignment horizontal="center" vertical="center"/>
    </xf>
    <xf numFmtId="0" fontId="17" fillId="2" borderId="0" xfId="0" applyFont="1" applyFill="1" applyBorder="1" applyAlignment="1">
      <alignment horizontal="center" vertical="center"/>
    </xf>
    <xf numFmtId="0" fontId="17" fillId="2" borderId="0" xfId="0" applyFont="1" applyFill="1" applyAlignment="1">
      <alignment horizontal="left" vertical="center"/>
    </xf>
    <xf numFmtId="0" fontId="17" fillId="2" borderId="13" xfId="0" applyFont="1" applyFill="1" applyBorder="1" applyAlignment="1">
      <alignment horizontal="center" vertical="top" wrapText="1"/>
    </xf>
    <xf numFmtId="167" fontId="17" fillId="2" borderId="13" xfId="0" applyNumberFormat="1" applyFont="1" applyFill="1" applyBorder="1" applyAlignment="1">
      <alignment horizontal="center" vertical="top" wrapText="1"/>
    </xf>
    <xf numFmtId="0" fontId="17" fillId="2" borderId="0" xfId="0" applyNumberFormat="1" applyFont="1" applyFill="1" applyAlignment="1">
      <alignment horizontal="left" vertical="center"/>
    </xf>
    <xf numFmtId="0" fontId="17" fillId="2" borderId="0" xfId="0" applyFont="1" applyFill="1"/>
    <xf numFmtId="14" fontId="17" fillId="2" borderId="0" xfId="0" applyNumberFormat="1" applyFont="1" applyFill="1" applyAlignment="1">
      <alignment horizontal="left"/>
    </xf>
    <xf numFmtId="49" fontId="17" fillId="2" borderId="0" xfId="0" applyNumberFormat="1" applyFont="1" applyFill="1" applyAlignment="1">
      <alignment horizontal="left"/>
    </xf>
    <xf numFmtId="44" fontId="17" fillId="2" borderId="13" xfId="2" applyFont="1" applyFill="1" applyBorder="1"/>
    <xf numFmtId="0" fontId="17" fillId="2" borderId="0" xfId="0" applyFont="1" applyFill="1" applyBorder="1"/>
    <xf numFmtId="165" fontId="10" fillId="2" borderId="7" xfId="0" applyNumberFormat="1" applyFont="1" applyFill="1" applyBorder="1" applyProtection="1">
      <protection locked="0"/>
    </xf>
    <xf numFmtId="165" fontId="10" fillId="3" borderId="0" xfId="0" applyNumberFormat="1" applyFont="1" applyFill="1" applyBorder="1"/>
    <xf numFmtId="10" fontId="10" fillId="3" borderId="0" xfId="0" applyNumberFormat="1" applyFont="1" applyFill="1" applyBorder="1"/>
    <xf numFmtId="165" fontId="10" fillId="3" borderId="10" xfId="0" applyNumberFormat="1" applyFont="1" applyFill="1" applyBorder="1"/>
    <xf numFmtId="165" fontId="10" fillId="3" borderId="12" xfId="0" applyNumberFormat="1" applyFont="1" applyFill="1" applyBorder="1"/>
    <xf numFmtId="165" fontId="10" fillId="3" borderId="6" xfId="0" applyNumberFormat="1" applyFont="1" applyFill="1" applyBorder="1"/>
    <xf numFmtId="10" fontId="10" fillId="3" borderId="6" xfId="0" applyNumberFormat="1" applyFont="1" applyFill="1" applyBorder="1"/>
    <xf numFmtId="0" fontId="10" fillId="3" borderId="6" xfId="0" applyFont="1" applyFill="1" applyBorder="1" applyAlignment="1" applyProtection="1">
      <alignment horizontal="center"/>
      <protection locked="0"/>
    </xf>
    <xf numFmtId="165" fontId="10" fillId="3" borderId="8" xfId="0" applyNumberFormat="1" applyFont="1" applyFill="1" applyBorder="1" applyProtection="1"/>
    <xf numFmtId="10" fontId="12" fillId="3" borderId="16" xfId="0" applyNumberFormat="1" applyFont="1" applyFill="1" applyBorder="1" applyAlignment="1" applyProtection="1">
      <alignment horizontal="right" vertical="center"/>
    </xf>
    <xf numFmtId="10" fontId="12" fillId="3" borderId="33" xfId="0" applyNumberFormat="1" applyFont="1" applyFill="1" applyBorder="1" applyAlignment="1" applyProtection="1">
      <alignment horizontal="right" vertical="center"/>
    </xf>
    <xf numFmtId="0" fontId="23" fillId="0" borderId="0" xfId="0" applyFont="1" applyBorder="1" applyAlignment="1">
      <alignment horizontal="center" vertical="center" wrapText="1"/>
    </xf>
    <xf numFmtId="165" fontId="10" fillId="0" borderId="9" xfId="0" applyNumberFormat="1" applyFont="1" applyBorder="1" applyAlignment="1" applyProtection="1">
      <alignment horizontal="right"/>
      <protection locked="0"/>
    </xf>
    <xf numFmtId="10" fontId="12" fillId="3" borderId="16" xfId="0" applyNumberFormat="1" applyFont="1" applyFill="1" applyBorder="1" applyAlignment="1">
      <alignment horizontal="right" vertical="center"/>
    </xf>
    <xf numFmtId="165" fontId="10" fillId="0" borderId="13" xfId="1" applyNumberFormat="1" applyFont="1" applyBorder="1" applyProtection="1">
      <protection locked="0"/>
    </xf>
    <xf numFmtId="0" fontId="10" fillId="3" borderId="1" xfId="0" applyFont="1" applyFill="1" applyBorder="1" applyAlignment="1" applyProtection="1"/>
    <xf numFmtId="0" fontId="13" fillId="0" borderId="0" xfId="0" applyFont="1"/>
    <xf numFmtId="0" fontId="24" fillId="0" borderId="0" xfId="0" applyFont="1"/>
    <xf numFmtId="0" fontId="10" fillId="3" borderId="0" xfId="0" applyFont="1" applyFill="1" applyAlignment="1">
      <alignment horizontal="center" vertical="top"/>
    </xf>
    <xf numFmtId="0" fontId="10" fillId="3" borderId="0" xfId="0" applyFont="1" applyFill="1" applyAlignment="1" applyProtection="1">
      <alignment horizontal="center" vertical="top"/>
      <protection locked="0"/>
    </xf>
    <xf numFmtId="0" fontId="10" fillId="3" borderId="0" xfId="0" applyFont="1" applyFill="1" applyAlignment="1">
      <alignment horizontal="center"/>
    </xf>
    <xf numFmtId="164" fontId="10" fillId="3" borderId="0" xfId="0" applyNumberFormat="1" applyFont="1" applyFill="1" applyAlignment="1">
      <alignment horizontal="center" vertical="top"/>
    </xf>
    <xf numFmtId="1" fontId="10" fillId="3" borderId="0" xfId="0" applyNumberFormat="1" applyFont="1" applyFill="1" applyAlignment="1">
      <alignment horizontal="center" vertical="top"/>
    </xf>
    <xf numFmtId="0" fontId="10" fillId="0" borderId="0" xfId="0" applyFont="1" applyAlignment="1">
      <alignment horizontal="center" vertical="top"/>
    </xf>
    <xf numFmtId="0" fontId="10" fillId="3" borderId="0" xfId="0" applyFont="1" applyFill="1" applyAlignment="1" applyProtection="1">
      <alignment vertical="top"/>
    </xf>
    <xf numFmtId="0" fontId="10" fillId="3" borderId="17" xfId="0" applyFont="1" applyFill="1" applyBorder="1" applyProtection="1"/>
    <xf numFmtId="0" fontId="10" fillId="3" borderId="18" xfId="0" applyFont="1" applyFill="1" applyBorder="1" applyProtection="1"/>
    <xf numFmtId="0" fontId="10" fillId="3" borderId="18" xfId="0" applyFont="1" applyFill="1" applyBorder="1" applyAlignment="1" applyProtection="1">
      <alignment horizontal="centerContinuous"/>
    </xf>
    <xf numFmtId="0" fontId="10" fillId="0" borderId="0" xfId="0" applyFont="1" applyProtection="1"/>
    <xf numFmtId="0" fontId="10" fillId="3" borderId="20" xfId="0" applyFont="1" applyFill="1" applyBorder="1" applyProtection="1"/>
    <xf numFmtId="0" fontId="10" fillId="3" borderId="0" xfId="0" applyFont="1" applyFill="1" applyBorder="1" applyProtection="1"/>
    <xf numFmtId="0" fontId="10" fillId="3" borderId="0" xfId="0" applyFont="1" applyFill="1" applyBorder="1" applyAlignment="1" applyProtection="1">
      <alignment horizontal="centerContinuous"/>
    </xf>
    <xf numFmtId="0" fontId="10" fillId="3" borderId="23" xfId="0" applyFont="1" applyFill="1" applyBorder="1" applyProtection="1"/>
    <xf numFmtId="0" fontId="10" fillId="3" borderId="15" xfId="0" applyFont="1" applyFill="1" applyBorder="1" applyProtection="1"/>
    <xf numFmtId="0" fontId="10" fillId="3" borderId="0" xfId="0" applyFont="1" applyFill="1" applyAlignment="1" applyProtection="1">
      <alignment vertical="center"/>
    </xf>
    <xf numFmtId="0" fontId="10" fillId="0" borderId="0" xfId="0" applyFont="1" applyAlignment="1" applyProtection="1">
      <alignment vertical="center"/>
    </xf>
    <xf numFmtId="0" fontId="0" fillId="0" borderId="0" xfId="0" applyAlignment="1" applyProtection="1">
      <alignment vertical="top"/>
    </xf>
    <xf numFmtId="0" fontId="0" fillId="0" borderId="0" xfId="0" applyProtection="1"/>
    <xf numFmtId="0" fontId="3" fillId="0" borderId="0" xfId="0" applyFont="1" applyProtection="1"/>
    <xf numFmtId="14" fontId="0" fillId="0" borderId="0" xfId="0" applyNumberFormat="1" applyProtection="1"/>
    <xf numFmtId="14" fontId="0" fillId="0" borderId="0" xfId="0" applyNumberFormat="1" applyAlignment="1" applyProtection="1">
      <alignment horizontal="left"/>
    </xf>
    <xf numFmtId="0" fontId="10" fillId="2" borderId="27" xfId="0" applyFont="1" applyFill="1" applyBorder="1" applyProtection="1">
      <protection locked="0"/>
    </xf>
    <xf numFmtId="0" fontId="10" fillId="2" borderId="25" xfId="0" applyFont="1" applyFill="1" applyBorder="1" applyAlignment="1" applyProtection="1">
      <alignment horizontal="center"/>
      <protection locked="0"/>
    </xf>
    <xf numFmtId="0" fontId="10" fillId="3" borderId="12" xfId="0" applyFont="1" applyFill="1" applyBorder="1" applyProtection="1"/>
    <xf numFmtId="0" fontId="10" fillId="3" borderId="9" xfId="0" applyFont="1" applyFill="1" applyBorder="1" applyAlignment="1" applyProtection="1"/>
    <xf numFmtId="0" fontId="10" fillId="3" borderId="20" xfId="0" applyFont="1" applyFill="1" applyBorder="1" applyAlignment="1" applyProtection="1">
      <alignment horizontal="left" indent="1"/>
    </xf>
    <xf numFmtId="0" fontId="11" fillId="3" borderId="4" xfId="0" applyFont="1" applyFill="1" applyBorder="1" applyAlignment="1" applyProtection="1">
      <alignment horizontal="left"/>
    </xf>
    <xf numFmtId="0" fontId="10" fillId="3" borderId="1" xfId="0" applyFont="1" applyFill="1" applyBorder="1" applyAlignment="1" applyProtection="1">
      <alignment horizontal="centerContinuous"/>
    </xf>
    <xf numFmtId="0" fontId="10" fillId="3" borderId="2" xfId="0" applyFont="1" applyFill="1" applyBorder="1" applyAlignment="1" applyProtection="1">
      <alignment horizontal="centerContinuous"/>
    </xf>
    <xf numFmtId="0" fontId="10" fillId="3" borderId="3" xfId="0" applyFont="1" applyFill="1" applyBorder="1" applyAlignment="1" applyProtection="1">
      <alignment horizontal="centerContinuous"/>
    </xf>
    <xf numFmtId="0" fontId="10" fillId="3" borderId="5" xfId="0" applyFont="1" applyFill="1" applyBorder="1" applyAlignment="1" applyProtection="1">
      <alignment horizontal="centerContinuous"/>
    </xf>
    <xf numFmtId="0" fontId="10" fillId="3" borderId="6" xfId="0" applyFont="1" applyFill="1" applyBorder="1" applyAlignment="1" applyProtection="1">
      <alignment horizontal="centerContinuous"/>
    </xf>
    <xf numFmtId="0" fontId="10" fillId="3" borderId="7" xfId="0" applyFont="1" applyFill="1" applyBorder="1" applyAlignment="1" applyProtection="1">
      <alignment horizontal="centerContinuous"/>
    </xf>
    <xf numFmtId="0" fontId="10" fillId="3" borderId="3" xfId="0" applyFont="1" applyFill="1" applyBorder="1" applyAlignment="1" applyProtection="1">
      <alignment horizontal="center"/>
    </xf>
    <xf numFmtId="0" fontId="10" fillId="3" borderId="14" xfId="0" applyFont="1" applyFill="1" applyBorder="1" applyProtection="1"/>
    <xf numFmtId="0" fontId="11" fillId="3" borderId="5" xfId="0" applyFont="1" applyFill="1" applyBorder="1" applyAlignment="1" applyProtection="1"/>
    <xf numFmtId="0" fontId="11" fillId="3" borderId="6" xfId="0" applyFont="1" applyFill="1" applyBorder="1" applyAlignment="1" applyProtection="1"/>
    <xf numFmtId="10" fontId="12" fillId="3" borderId="13" xfId="0" applyNumberFormat="1" applyFont="1" applyFill="1" applyBorder="1" applyAlignment="1" applyProtection="1">
      <alignment horizontal="right" vertical="center"/>
    </xf>
    <xf numFmtId="0" fontId="11" fillId="3" borderId="40" xfId="0" applyFont="1" applyFill="1" applyBorder="1" applyProtection="1"/>
    <xf numFmtId="165" fontId="10" fillId="3" borderId="12" xfId="0" applyNumberFormat="1" applyFont="1" applyFill="1" applyBorder="1" applyProtection="1"/>
    <xf numFmtId="0" fontId="10" fillId="3" borderId="14" xfId="0" applyFont="1" applyFill="1" applyBorder="1" applyAlignment="1" applyProtection="1"/>
    <xf numFmtId="0" fontId="10" fillId="3" borderId="2" xfId="0" applyFont="1" applyFill="1" applyBorder="1" applyAlignment="1" applyProtection="1">
      <alignment horizontal="center"/>
    </xf>
    <xf numFmtId="0" fontId="10" fillId="3" borderId="1" xfId="0" applyFont="1" applyFill="1" applyBorder="1" applyAlignment="1" applyProtection="1">
      <alignment horizontal="center"/>
    </xf>
    <xf numFmtId="0" fontId="10" fillId="3" borderId="4" xfId="0" applyFont="1" applyFill="1" applyBorder="1" applyAlignment="1" applyProtection="1"/>
    <xf numFmtId="0" fontId="10" fillId="3" borderId="0" xfId="0" applyFont="1" applyFill="1" applyBorder="1" applyAlignment="1" applyProtection="1"/>
    <xf numFmtId="0" fontId="10" fillId="6" borderId="45" xfId="0" applyFont="1" applyFill="1" applyBorder="1" applyAlignment="1">
      <alignment horizontal="center"/>
    </xf>
    <xf numFmtId="0" fontId="10" fillId="6" borderId="46" xfId="0" applyFont="1" applyFill="1" applyBorder="1" applyAlignment="1">
      <alignment horizontal="center"/>
    </xf>
    <xf numFmtId="0" fontId="10" fillId="6" borderId="46" xfId="0" applyFont="1" applyFill="1" applyBorder="1" applyAlignment="1">
      <alignment horizontal="center" wrapText="1"/>
    </xf>
    <xf numFmtId="0" fontId="10" fillId="6" borderId="47" xfId="0" applyFont="1" applyFill="1" applyBorder="1" applyAlignment="1">
      <alignment horizontal="center"/>
    </xf>
    <xf numFmtId="14" fontId="10" fillId="6" borderId="39" xfId="0" applyNumberFormat="1" applyFont="1" applyFill="1" applyBorder="1"/>
    <xf numFmtId="0" fontId="10" fillId="6" borderId="18" xfId="0" applyFont="1" applyFill="1" applyBorder="1"/>
    <xf numFmtId="0" fontId="10" fillId="6" borderId="26" xfId="0" applyFont="1" applyFill="1" applyBorder="1" applyAlignment="1">
      <alignment horizontal="center"/>
    </xf>
    <xf numFmtId="0" fontId="10" fillId="6" borderId="32" xfId="0" applyFont="1" applyFill="1" applyBorder="1"/>
    <xf numFmtId="168" fontId="10" fillId="6" borderId="13" xfId="2" applyNumberFormat="1" applyFont="1" applyFill="1" applyBorder="1"/>
    <xf numFmtId="6" fontId="10" fillId="6" borderId="13" xfId="0" applyNumberFormat="1" applyFont="1" applyFill="1" applyBorder="1"/>
    <xf numFmtId="10" fontId="10" fillId="6" borderId="25" xfId="0" applyNumberFormat="1" applyFont="1" applyFill="1" applyBorder="1"/>
    <xf numFmtId="14" fontId="10" fillId="2" borderId="25" xfId="0" applyNumberFormat="1" applyFont="1" applyFill="1" applyBorder="1"/>
    <xf numFmtId="0" fontId="10" fillId="6" borderId="20" xfId="0" applyFont="1" applyFill="1" applyBorder="1"/>
    <xf numFmtId="0" fontId="10" fillId="6" borderId="0" xfId="0" applyFont="1" applyFill="1" applyBorder="1"/>
    <xf numFmtId="0" fontId="10" fillId="6" borderId="21" xfId="0" applyFont="1" applyFill="1" applyBorder="1"/>
    <xf numFmtId="0" fontId="10" fillId="6" borderId="27" xfId="0" applyFont="1" applyFill="1" applyBorder="1"/>
    <xf numFmtId="0" fontId="10" fillId="6" borderId="13" xfId="0" applyFont="1" applyFill="1" applyBorder="1"/>
    <xf numFmtId="0" fontId="10" fillId="6" borderId="5" xfId="0" applyFont="1" applyFill="1" applyBorder="1"/>
    <xf numFmtId="0" fontId="10" fillId="6" borderId="6" xfId="0" applyFont="1" applyFill="1" applyBorder="1"/>
    <xf numFmtId="0" fontId="10" fillId="6" borderId="25" xfId="0" applyFont="1" applyFill="1" applyBorder="1" applyAlignment="1">
      <alignment horizontal="center"/>
    </xf>
    <xf numFmtId="10" fontId="10" fillId="6" borderId="13" xfId="3" applyNumberFormat="1" applyFont="1" applyFill="1" applyBorder="1"/>
    <xf numFmtId="0" fontId="10" fillId="6" borderId="25" xfId="0" applyFont="1" applyFill="1" applyBorder="1"/>
    <xf numFmtId="169" fontId="10" fillId="2" borderId="25" xfId="0" applyNumberFormat="1" applyFont="1" applyFill="1" applyBorder="1"/>
    <xf numFmtId="169" fontId="10" fillId="2" borderId="52" xfId="0" applyNumberFormat="1" applyFont="1" applyFill="1" applyBorder="1"/>
    <xf numFmtId="0" fontId="10" fillId="6" borderId="23" xfId="0" applyFont="1" applyFill="1" applyBorder="1"/>
    <xf numFmtId="0" fontId="10" fillId="6" borderId="17" xfId="0" applyFont="1" applyFill="1" applyBorder="1" applyAlignment="1">
      <alignment horizontal="center"/>
    </xf>
    <xf numFmtId="0" fontId="10" fillId="6" borderId="39" xfId="0" applyFont="1" applyFill="1" applyBorder="1" applyAlignment="1">
      <alignment horizontal="center"/>
    </xf>
    <xf numFmtId="0" fontId="10" fillId="6" borderId="19" xfId="0" applyFont="1" applyFill="1" applyBorder="1" applyAlignment="1">
      <alignment horizontal="center"/>
    </xf>
    <xf numFmtId="165" fontId="10" fillId="6" borderId="13" xfId="0" applyNumberFormat="1" applyFont="1" applyFill="1" applyBorder="1"/>
    <xf numFmtId="0" fontId="10" fillId="6" borderId="45" xfId="0" applyFont="1" applyFill="1" applyBorder="1"/>
    <xf numFmtId="0" fontId="10" fillId="6" borderId="29" xfId="0" applyFont="1" applyFill="1" applyBorder="1"/>
    <xf numFmtId="0" fontId="10" fillId="6" borderId="47" xfId="0" applyFont="1" applyFill="1" applyBorder="1"/>
    <xf numFmtId="0" fontId="13" fillId="7" borderId="0" xfId="0" applyFont="1" applyFill="1" applyBorder="1"/>
    <xf numFmtId="0" fontId="13" fillId="7" borderId="21" xfId="0" applyFont="1" applyFill="1" applyBorder="1"/>
    <xf numFmtId="0" fontId="10" fillId="8" borderId="27" xfId="0" applyFont="1" applyFill="1" applyBorder="1"/>
    <xf numFmtId="44" fontId="10" fillId="8" borderId="9" xfId="2" applyFont="1" applyFill="1" applyBorder="1"/>
    <xf numFmtId="44" fontId="10" fillId="6" borderId="13" xfId="2" applyFont="1" applyFill="1" applyBorder="1"/>
    <xf numFmtId="6" fontId="10" fillId="6" borderId="0" xfId="0" applyNumberFormat="1" applyFont="1" applyFill="1" applyBorder="1"/>
    <xf numFmtId="10" fontId="10" fillId="6" borderId="21" xfId="0" applyNumberFormat="1" applyFont="1" applyFill="1" applyBorder="1"/>
    <xf numFmtId="0" fontId="10" fillId="2" borderId="4" xfId="0" applyFont="1" applyFill="1" applyBorder="1"/>
    <xf numFmtId="0" fontId="10" fillId="0" borderId="46" xfId="0" applyFont="1" applyBorder="1"/>
    <xf numFmtId="0" fontId="10" fillId="7" borderId="27" xfId="0" applyFont="1" applyFill="1" applyBorder="1"/>
    <xf numFmtId="4" fontId="10" fillId="2" borderId="13" xfId="0" applyNumberFormat="1" applyFont="1" applyFill="1" applyBorder="1"/>
    <xf numFmtId="0" fontId="10" fillId="0" borderId="13" xfId="0" applyFont="1" applyBorder="1"/>
    <xf numFmtId="168" fontId="10" fillId="7" borderId="13" xfId="2" applyNumberFormat="1" applyFont="1" applyFill="1" applyBorder="1"/>
    <xf numFmtId="170" fontId="10" fillId="2" borderId="0" xfId="0" applyNumberFormat="1" applyFont="1" applyFill="1" applyBorder="1"/>
    <xf numFmtId="0" fontId="27" fillId="7" borderId="18" xfId="0" applyFont="1" applyFill="1" applyBorder="1" applyAlignment="1">
      <alignment horizontal="center"/>
    </xf>
    <xf numFmtId="0" fontId="10" fillId="7" borderId="18" xfId="0" applyFont="1" applyFill="1" applyBorder="1"/>
    <xf numFmtId="0" fontId="10" fillId="7" borderId="19" xfId="0" applyFont="1" applyFill="1" applyBorder="1"/>
    <xf numFmtId="9" fontId="10" fillId="7" borderId="6" xfId="3" applyFont="1" applyFill="1" applyBorder="1"/>
    <xf numFmtId="0" fontId="10" fillId="7" borderId="6" xfId="0" applyFont="1" applyFill="1" applyBorder="1"/>
    <xf numFmtId="10" fontId="10" fillId="7" borderId="6" xfId="0" applyNumberFormat="1" applyFont="1" applyFill="1" applyBorder="1"/>
    <xf numFmtId="0" fontId="10" fillId="7" borderId="35" xfId="0" applyFont="1" applyFill="1" applyBorder="1"/>
    <xf numFmtId="0" fontId="10" fillId="4" borderId="36" xfId="0" applyFont="1" applyFill="1" applyBorder="1"/>
    <xf numFmtId="0" fontId="10" fillId="4" borderId="57" xfId="0" applyFont="1" applyFill="1" applyBorder="1"/>
    <xf numFmtId="0" fontId="11" fillId="4" borderId="58" xfId="0" applyFont="1" applyFill="1" applyBorder="1" applyAlignment="1">
      <alignment horizontal="right"/>
    </xf>
    <xf numFmtId="0" fontId="10" fillId="4" borderId="59" xfId="0" applyFont="1" applyFill="1" applyBorder="1"/>
    <xf numFmtId="0" fontId="11" fillId="4" borderId="60" xfId="0" applyFont="1" applyFill="1" applyBorder="1" applyAlignment="1">
      <alignment horizontal="right"/>
    </xf>
    <xf numFmtId="2" fontId="10" fillId="3" borderId="13" xfId="0" applyNumberFormat="1" applyFont="1" applyFill="1" applyBorder="1" applyProtection="1"/>
    <xf numFmtId="0" fontId="10" fillId="6" borderId="22" xfId="0" applyFont="1" applyFill="1" applyBorder="1" applyAlignment="1">
      <alignment horizontal="center"/>
    </xf>
    <xf numFmtId="0" fontId="10" fillId="6" borderId="6" xfId="0" applyFont="1" applyFill="1" applyBorder="1" applyAlignment="1">
      <alignment horizontal="center"/>
    </xf>
    <xf numFmtId="0" fontId="21" fillId="2" borderId="0" xfId="0" applyFont="1" applyFill="1" applyAlignment="1">
      <alignment horizontal="right" vertical="top"/>
    </xf>
    <xf numFmtId="44" fontId="17" fillId="2" borderId="0" xfId="0" applyNumberFormat="1" applyFont="1" applyFill="1" applyAlignment="1">
      <alignment vertical="top"/>
    </xf>
    <xf numFmtId="0" fontId="11" fillId="3" borderId="6" xfId="0" applyFont="1" applyFill="1" applyBorder="1" applyAlignment="1" applyProtection="1">
      <alignment horizontal="left"/>
    </xf>
    <xf numFmtId="0" fontId="10" fillId="3" borderId="5" xfId="0" applyFont="1" applyFill="1" applyBorder="1" applyAlignment="1" applyProtection="1">
      <alignment horizontal="center"/>
      <protection locked="0"/>
    </xf>
    <xf numFmtId="0" fontId="11" fillId="3" borderId="14" xfId="0" applyFont="1" applyFill="1" applyBorder="1" applyAlignment="1" applyProtection="1">
      <alignment vertical="top"/>
    </xf>
    <xf numFmtId="0" fontId="10" fillId="3" borderId="10" xfId="0" applyFont="1" applyFill="1" applyBorder="1" applyAlignment="1" applyProtection="1">
      <alignment horizontal="center"/>
    </xf>
    <xf numFmtId="0" fontId="10" fillId="3" borderId="12" xfId="0" applyFont="1" applyFill="1" applyBorder="1" applyAlignment="1" applyProtection="1">
      <alignment horizontal="center"/>
    </xf>
    <xf numFmtId="0" fontId="0" fillId="3" borderId="9" xfId="0" applyFill="1" applyBorder="1" applyAlignment="1">
      <alignment horizontal="center"/>
    </xf>
    <xf numFmtId="0" fontId="0" fillId="3" borderId="14" xfId="0" applyFill="1" applyBorder="1" applyAlignment="1">
      <alignment horizontal="center"/>
    </xf>
    <xf numFmtId="0" fontId="10" fillId="3" borderId="9" xfId="0" applyFont="1" applyFill="1" applyBorder="1" applyAlignment="1" applyProtection="1">
      <alignment horizontal="center"/>
    </xf>
    <xf numFmtId="0" fontId="10" fillId="3" borderId="14" xfId="0" applyFont="1" applyFill="1" applyBorder="1" applyAlignment="1" applyProtection="1">
      <alignment horizontal="center"/>
    </xf>
    <xf numFmtId="0" fontId="11" fillId="3" borderId="22" xfId="0" applyFont="1" applyFill="1" applyBorder="1" applyProtection="1"/>
    <xf numFmtId="0" fontId="10" fillId="3" borderId="32" xfId="0" applyFont="1" applyFill="1" applyBorder="1" applyProtection="1"/>
    <xf numFmtId="0" fontId="11" fillId="3" borderId="32" xfId="0" applyFont="1" applyFill="1" applyBorder="1" applyProtection="1"/>
    <xf numFmtId="0" fontId="10" fillId="3" borderId="32" xfId="0" applyFont="1" applyFill="1" applyBorder="1" applyAlignment="1" applyProtection="1"/>
    <xf numFmtId="0" fontId="10" fillId="3" borderId="27" xfId="0" applyFont="1" applyFill="1" applyBorder="1" applyAlignment="1" applyProtection="1"/>
    <xf numFmtId="0" fontId="11" fillId="3" borderId="27" xfId="0" applyFont="1" applyFill="1" applyBorder="1" applyAlignment="1" applyProtection="1"/>
    <xf numFmtId="0" fontId="10" fillId="3" borderId="59" xfId="0" applyFont="1" applyFill="1" applyBorder="1" applyAlignment="1">
      <alignment horizontal="left" indent="1"/>
    </xf>
    <xf numFmtId="0" fontId="10" fillId="2" borderId="25" xfId="0" applyFont="1" applyFill="1" applyBorder="1" applyProtection="1">
      <protection locked="0"/>
    </xf>
    <xf numFmtId="0" fontId="10" fillId="3" borderId="20" xfId="0" applyFont="1" applyFill="1" applyBorder="1" applyAlignment="1">
      <alignment horizontal="left" indent="1"/>
    </xf>
    <xf numFmtId="0" fontId="11" fillId="3" borderId="27" xfId="0" applyFont="1" applyFill="1" applyBorder="1" applyAlignment="1">
      <alignment horizontal="left" wrapText="1" indent="2"/>
    </xf>
    <xf numFmtId="0" fontId="10" fillId="3" borderId="25" xfId="0" applyFont="1" applyFill="1" applyBorder="1"/>
    <xf numFmtId="0" fontId="10" fillId="3" borderId="59" xfId="0" applyFont="1" applyFill="1" applyBorder="1" applyAlignment="1">
      <alignment horizontal="left" wrapText="1" indent="1"/>
    </xf>
    <xf numFmtId="0" fontId="10" fillId="3" borderId="65" xfId="0" applyFont="1" applyFill="1" applyBorder="1"/>
    <xf numFmtId="0" fontId="11" fillId="3" borderId="49" xfId="0" applyFont="1" applyFill="1" applyBorder="1" applyAlignment="1">
      <alignment horizontal="left" indent="1"/>
    </xf>
    <xf numFmtId="165" fontId="10" fillId="3" borderId="50" xfId="0" applyNumberFormat="1" applyFont="1" applyFill="1" applyBorder="1" applyAlignment="1">
      <alignment horizontal="right"/>
    </xf>
    <xf numFmtId="10" fontId="12" fillId="3" borderId="66" xfId="0" applyNumberFormat="1" applyFont="1" applyFill="1" applyBorder="1" applyAlignment="1">
      <alignment horizontal="right" vertical="center"/>
    </xf>
    <xf numFmtId="0" fontId="10" fillId="3" borderId="52" xfId="0" applyFont="1" applyFill="1" applyBorder="1"/>
    <xf numFmtId="0" fontId="11" fillId="3" borderId="32" xfId="0" applyFont="1" applyFill="1" applyBorder="1" applyAlignment="1" applyProtection="1"/>
    <xf numFmtId="0" fontId="10" fillId="2" borderId="26" xfId="0" applyFont="1" applyFill="1" applyBorder="1" applyAlignment="1" applyProtection="1">
      <alignment horizontal="center"/>
      <protection locked="0"/>
    </xf>
    <xf numFmtId="0" fontId="10" fillId="3" borderId="59" xfId="0" applyFont="1" applyFill="1" applyBorder="1" applyProtection="1"/>
    <xf numFmtId="0" fontId="10" fillId="3" borderId="60" xfId="0" applyFont="1" applyFill="1" applyBorder="1" applyProtection="1"/>
    <xf numFmtId="0" fontId="10" fillId="3" borderId="25" xfId="0" applyFont="1" applyFill="1" applyBorder="1" applyProtection="1">
      <protection locked="0"/>
    </xf>
    <xf numFmtId="0" fontId="10" fillId="3" borderId="57" xfId="0" applyFont="1" applyFill="1" applyBorder="1" applyProtection="1"/>
    <xf numFmtId="0" fontId="10" fillId="3" borderId="65" xfId="0" applyFont="1" applyFill="1" applyBorder="1" applyAlignment="1" applyProtection="1"/>
    <xf numFmtId="0" fontId="10" fillId="3" borderId="67" xfId="0" applyFont="1" applyFill="1" applyBorder="1" applyAlignment="1" applyProtection="1"/>
    <xf numFmtId="0" fontId="10" fillId="3" borderId="58" xfId="0" applyFont="1" applyFill="1" applyBorder="1" applyProtection="1"/>
    <xf numFmtId="0" fontId="11" fillId="3" borderId="57" xfId="0" applyFont="1" applyFill="1" applyBorder="1" applyProtection="1"/>
    <xf numFmtId="0" fontId="10" fillId="3" borderId="67" xfId="0" applyFont="1" applyFill="1" applyBorder="1" applyAlignment="1" applyProtection="1">
      <protection locked="0"/>
    </xf>
    <xf numFmtId="0" fontId="10" fillId="3" borderId="59" xfId="0" applyFont="1" applyFill="1" applyBorder="1" applyAlignment="1" applyProtection="1">
      <alignment horizontal="left" indent="1"/>
    </xf>
    <xf numFmtId="0" fontId="10" fillId="2" borderId="25" xfId="0" applyFont="1" applyFill="1" applyBorder="1" applyAlignment="1" applyProtection="1">
      <protection locked="0"/>
    </xf>
    <xf numFmtId="165" fontId="10" fillId="3" borderId="50" xfId="0" applyNumberFormat="1" applyFont="1" applyFill="1" applyBorder="1" applyProtection="1"/>
    <xf numFmtId="0" fontId="10" fillId="3" borderId="52" xfId="0" applyFont="1" applyFill="1" applyBorder="1" applyAlignment="1" applyProtection="1">
      <protection locked="0"/>
    </xf>
    <xf numFmtId="0" fontId="10" fillId="0" borderId="0" xfId="0" applyFont="1" applyFill="1" applyBorder="1" applyAlignment="1">
      <alignment vertical="top"/>
    </xf>
    <xf numFmtId="0" fontId="11" fillId="3" borderId="57" xfId="0" applyFont="1" applyFill="1" applyBorder="1" applyAlignment="1" applyProtection="1">
      <alignment vertical="top" wrapText="1"/>
    </xf>
    <xf numFmtId="0" fontId="10" fillId="3" borderId="21" xfId="0" applyFont="1" applyFill="1" applyBorder="1" applyAlignment="1">
      <alignment vertical="top"/>
    </xf>
    <xf numFmtId="0" fontId="10" fillId="0" borderId="0" xfId="0" applyFont="1" applyBorder="1" applyProtection="1">
      <protection locked="0"/>
    </xf>
    <xf numFmtId="0" fontId="11" fillId="3" borderId="49" xfId="0" applyFont="1" applyFill="1" applyBorder="1" applyAlignment="1" applyProtection="1">
      <alignment horizontal="left" vertical="top" wrapText="1" indent="2"/>
    </xf>
    <xf numFmtId="165" fontId="10" fillId="3" borderId="50" xfId="0" applyNumberFormat="1" applyFont="1" applyFill="1" applyBorder="1" applyAlignment="1" applyProtection="1">
      <alignment horizontal="right"/>
    </xf>
    <xf numFmtId="165" fontId="10" fillId="3" borderId="61" xfId="0" applyNumberFormat="1" applyFont="1" applyFill="1" applyBorder="1" applyAlignment="1" applyProtection="1">
      <alignment horizontal="right"/>
    </xf>
    <xf numFmtId="10" fontId="12" fillId="3" borderId="50" xfId="0" applyNumberFormat="1" applyFont="1" applyFill="1" applyBorder="1" applyAlignment="1" applyProtection="1">
      <alignment horizontal="right" vertical="center"/>
    </xf>
    <xf numFmtId="0" fontId="10" fillId="3" borderId="31" xfId="0" applyFont="1" applyFill="1" applyBorder="1" applyAlignment="1" applyProtection="1">
      <alignment vertical="top"/>
    </xf>
    <xf numFmtId="0" fontId="10" fillId="3" borderId="57" xfId="0" applyFont="1" applyFill="1" applyBorder="1" applyAlignment="1" applyProtection="1">
      <alignment wrapText="1"/>
    </xf>
    <xf numFmtId="0" fontId="11" fillId="3" borderId="59" xfId="0" applyFont="1" applyFill="1" applyBorder="1" applyProtection="1"/>
    <xf numFmtId="0" fontId="11" fillId="3" borderId="27" xfId="0" applyFont="1" applyFill="1" applyBorder="1" applyAlignment="1" applyProtection="1">
      <alignment horizontal="left" indent="2"/>
    </xf>
    <xf numFmtId="0" fontId="0" fillId="3" borderId="67" xfId="0" applyFill="1" applyBorder="1"/>
    <xf numFmtId="0" fontId="10" fillId="3" borderId="64" xfId="0" applyFont="1" applyFill="1" applyBorder="1" applyAlignment="1" applyProtection="1">
      <protection locked="0"/>
    </xf>
    <xf numFmtId="0" fontId="10" fillId="3" borderId="65" xfId="0" applyFont="1" applyFill="1" applyBorder="1" applyProtection="1">
      <protection locked="0"/>
    </xf>
    <xf numFmtId="0" fontId="11" fillId="3" borderId="49" xfId="0" applyFont="1" applyFill="1" applyBorder="1" applyAlignment="1" applyProtection="1">
      <alignment horizontal="left" indent="2"/>
    </xf>
    <xf numFmtId="6" fontId="10" fillId="3" borderId="50" xfId="0" applyNumberFormat="1" applyFont="1" applyFill="1" applyBorder="1" applyProtection="1"/>
    <xf numFmtId="10" fontId="12" fillId="3" borderId="66" xfId="0" applyNumberFormat="1" applyFont="1" applyFill="1" applyBorder="1" applyAlignment="1" applyProtection="1">
      <alignment horizontal="right" vertical="center"/>
    </xf>
    <xf numFmtId="0" fontId="11" fillId="3" borderId="38" xfId="0" applyFont="1" applyFill="1" applyBorder="1" applyAlignment="1" applyProtection="1">
      <alignment horizontal="left"/>
    </xf>
    <xf numFmtId="0" fontId="10" fillId="3" borderId="35" xfId="0" applyFont="1" applyFill="1" applyBorder="1" applyAlignment="1" applyProtection="1">
      <alignment horizontal="center"/>
      <protection locked="0"/>
    </xf>
    <xf numFmtId="0" fontId="10" fillId="3" borderId="21" xfId="0" applyFont="1" applyFill="1" applyBorder="1" applyAlignment="1" applyProtection="1">
      <alignment horizontal="center"/>
      <protection locked="0"/>
    </xf>
    <xf numFmtId="0" fontId="11" fillId="3" borderId="58" xfId="0" applyFont="1" applyFill="1" applyBorder="1" applyAlignment="1" applyProtection="1">
      <alignment horizontal="left" indent="2"/>
    </xf>
    <xf numFmtId="0" fontId="10" fillId="3" borderId="67" xfId="0" applyFont="1" applyFill="1" applyBorder="1" applyProtection="1"/>
    <xf numFmtId="0" fontId="0" fillId="3" borderId="64" xfId="0" applyFill="1" applyBorder="1" applyProtection="1"/>
    <xf numFmtId="0" fontId="0" fillId="3" borderId="36" xfId="0" applyFill="1" applyBorder="1" applyAlignment="1">
      <alignment horizontal="center"/>
    </xf>
    <xf numFmtId="0" fontId="11" fillId="3" borderId="37" xfId="0" applyFont="1" applyFill="1" applyBorder="1" applyProtection="1"/>
    <xf numFmtId="0" fontId="0" fillId="3" borderId="35" xfId="0" applyFill="1" applyBorder="1" applyAlignment="1">
      <alignment horizontal="center"/>
    </xf>
    <xf numFmtId="0" fontId="10" fillId="3" borderId="38" xfId="0" applyFont="1" applyFill="1" applyBorder="1" applyProtection="1">
      <protection locked="0"/>
    </xf>
    <xf numFmtId="0" fontId="10" fillId="3" borderId="21" xfId="0" applyFont="1" applyFill="1" applyBorder="1" applyProtection="1">
      <protection locked="0"/>
    </xf>
    <xf numFmtId="0" fontId="10" fillId="3" borderId="21" xfId="0" applyFont="1" applyFill="1" applyBorder="1" applyAlignment="1" applyProtection="1">
      <protection locked="0"/>
    </xf>
    <xf numFmtId="0" fontId="11" fillId="3" borderId="20" xfId="0" applyFont="1" applyFill="1" applyBorder="1" applyAlignment="1" applyProtection="1">
      <alignment horizontal="left"/>
    </xf>
    <xf numFmtId="0" fontId="10" fillId="3" borderId="59" xfId="0" applyFont="1" applyFill="1" applyBorder="1" applyAlignment="1" applyProtection="1">
      <alignment horizontal="left" wrapText="1" indent="1"/>
    </xf>
    <xf numFmtId="0" fontId="10" fillId="3" borderId="27" xfId="0" applyFont="1" applyFill="1" applyBorder="1" applyAlignment="1" applyProtection="1">
      <alignment horizontal="left"/>
    </xf>
    <xf numFmtId="0" fontId="10" fillId="3" borderId="21" xfId="0" applyFont="1" applyFill="1" applyBorder="1" applyAlignment="1" applyProtection="1"/>
    <xf numFmtId="0" fontId="10" fillId="3" borderId="27" xfId="0" applyFont="1" applyFill="1" applyBorder="1" applyProtection="1"/>
    <xf numFmtId="0" fontId="10" fillId="3" borderId="27" xfId="0" applyFont="1" applyFill="1" applyBorder="1" applyAlignment="1" applyProtection="1">
      <alignment horizontal="left" indent="1"/>
    </xf>
    <xf numFmtId="0" fontId="10" fillId="3" borderId="49" xfId="0" applyFont="1" applyFill="1" applyBorder="1" applyAlignment="1" applyProtection="1">
      <alignment horizontal="left" indent="1"/>
    </xf>
    <xf numFmtId="0" fontId="10" fillId="3" borderId="51" xfId="0" applyFont="1" applyFill="1" applyBorder="1" applyAlignment="1" applyProtection="1"/>
    <xf numFmtId="0" fontId="10" fillId="3" borderId="15" xfId="0" applyFont="1" applyFill="1" applyBorder="1" applyAlignment="1" applyProtection="1"/>
    <xf numFmtId="0" fontId="10" fillId="3" borderId="24" xfId="0" applyFont="1" applyFill="1" applyBorder="1" applyAlignment="1" applyProtection="1"/>
    <xf numFmtId="0" fontId="11" fillId="3" borderId="0" xfId="0" applyFont="1" applyFill="1" applyBorder="1" applyAlignment="1" applyProtection="1">
      <alignment horizontal="left"/>
    </xf>
    <xf numFmtId="0" fontId="10" fillId="3" borderId="9" xfId="0" applyFont="1" applyFill="1" applyBorder="1" applyAlignment="1" applyProtection="1">
      <alignment horizontal="left"/>
    </xf>
    <xf numFmtId="0" fontId="10" fillId="3" borderId="14" xfId="0" applyFont="1" applyFill="1" applyBorder="1" applyAlignment="1" applyProtection="1">
      <alignment horizontal="left"/>
    </xf>
    <xf numFmtId="0" fontId="10" fillId="3" borderId="64" xfId="0" applyFont="1" applyFill="1" applyBorder="1" applyAlignment="1" applyProtection="1">
      <alignment horizontal="left"/>
    </xf>
    <xf numFmtId="14" fontId="10" fillId="3" borderId="64" xfId="0" applyNumberFormat="1" applyFont="1" applyFill="1" applyBorder="1" applyAlignment="1" applyProtection="1">
      <alignment horizontal="left"/>
    </xf>
    <xf numFmtId="0" fontId="11" fillId="3" borderId="46" xfId="0" applyFont="1" applyFill="1" applyBorder="1" applyAlignment="1" applyProtection="1">
      <alignment horizontal="left" wrapText="1"/>
    </xf>
    <xf numFmtId="0" fontId="11" fillId="3" borderId="13" xfId="0" applyFont="1" applyFill="1" applyBorder="1" applyAlignment="1" applyProtection="1">
      <alignment horizontal="left" wrapText="1"/>
    </xf>
    <xf numFmtId="0" fontId="11" fillId="3" borderId="35" xfId="0" applyFont="1" applyFill="1" applyBorder="1" applyAlignment="1" applyProtection="1">
      <alignment horizontal="left"/>
    </xf>
    <xf numFmtId="0" fontId="10" fillId="3" borderId="36" xfId="0" applyFont="1" applyFill="1" applyBorder="1" applyAlignment="1" applyProtection="1">
      <alignment horizontal="left"/>
    </xf>
    <xf numFmtId="0" fontId="10" fillId="6" borderId="27" xfId="0" applyFont="1" applyFill="1" applyBorder="1"/>
    <xf numFmtId="165" fontId="10" fillId="0" borderId="8" xfId="0" applyNumberFormat="1" applyFont="1" applyBorder="1" applyProtection="1">
      <protection locked="0"/>
    </xf>
    <xf numFmtId="171" fontId="17" fillId="2" borderId="0" xfId="0" applyNumberFormat="1" applyFont="1" applyFill="1"/>
    <xf numFmtId="167" fontId="17" fillId="2" borderId="0" xfId="0" applyNumberFormat="1" applyFont="1" applyFill="1"/>
    <xf numFmtId="0" fontId="11" fillId="6" borderId="49" xfId="0" applyFont="1" applyFill="1" applyBorder="1"/>
    <xf numFmtId="168" fontId="11" fillId="6" borderId="50" xfId="2" applyNumberFormat="1" applyFont="1" applyFill="1" applyBorder="1"/>
    <xf numFmtId="6" fontId="11" fillId="6" borderId="50" xfId="0" applyNumberFormat="1" applyFont="1" applyFill="1" applyBorder="1"/>
    <xf numFmtId="10" fontId="11" fillId="6" borderId="31" xfId="0" applyNumberFormat="1" applyFont="1" applyFill="1" applyBorder="1"/>
    <xf numFmtId="165" fontId="11" fillId="6" borderId="50" xfId="0" applyNumberFormat="1" applyFont="1" applyFill="1" applyBorder="1"/>
    <xf numFmtId="14" fontId="6" fillId="0" borderId="0" xfId="0" applyNumberFormat="1" applyFont="1" applyAlignment="1" applyProtection="1">
      <alignment horizontal="left"/>
    </xf>
    <xf numFmtId="165" fontId="10" fillId="9" borderId="13" xfId="0" applyNumberFormat="1" applyFont="1" applyFill="1" applyBorder="1" applyProtection="1"/>
    <xf numFmtId="165" fontId="10" fillId="9" borderId="11" xfId="0" applyNumberFormat="1" applyFont="1" applyFill="1" applyBorder="1" applyProtection="1"/>
    <xf numFmtId="165" fontId="10" fillId="9" borderId="8" xfId="0" applyNumberFormat="1" applyFont="1" applyFill="1" applyBorder="1" applyProtection="1"/>
    <xf numFmtId="165" fontId="10" fillId="9" borderId="50" xfId="0" applyNumberFormat="1" applyFont="1" applyFill="1" applyBorder="1" applyProtection="1"/>
    <xf numFmtId="165" fontId="10" fillId="9" borderId="13" xfId="0" applyNumberFormat="1" applyFont="1" applyFill="1" applyBorder="1" applyAlignment="1">
      <alignment horizontal="right"/>
    </xf>
    <xf numFmtId="165" fontId="10" fillId="9" borderId="50" xfId="0" applyNumberFormat="1" applyFont="1" applyFill="1" applyBorder="1" applyAlignment="1">
      <alignment horizontal="right"/>
    </xf>
    <xf numFmtId="165" fontId="10" fillId="9" borderId="55" xfId="0" applyNumberFormat="1" applyFont="1" applyFill="1" applyBorder="1" applyAlignment="1" applyProtection="1">
      <alignment horizontal="right"/>
    </xf>
    <xf numFmtId="0" fontId="11" fillId="3" borderId="15" xfId="0" applyFont="1" applyFill="1" applyBorder="1" applyAlignment="1" applyProtection="1">
      <protection locked="0"/>
    </xf>
    <xf numFmtId="0" fontId="10" fillId="7" borderId="46" xfId="0" applyFont="1" applyFill="1" applyBorder="1"/>
    <xf numFmtId="0" fontId="10" fillId="2" borderId="0" xfId="0" applyFont="1" applyFill="1" applyProtection="1"/>
    <xf numFmtId="9" fontId="10" fillId="2" borderId="0" xfId="0" applyNumberFormat="1" applyFont="1" applyFill="1" applyAlignment="1" applyProtection="1">
      <alignment horizontal="left"/>
    </xf>
    <xf numFmtId="168" fontId="10" fillId="7" borderId="0" xfId="2" applyNumberFormat="1" applyFont="1" applyFill="1" applyBorder="1"/>
    <xf numFmtId="168" fontId="10" fillId="7" borderId="21" xfId="2" applyNumberFormat="1" applyFont="1" applyFill="1" applyBorder="1"/>
    <xf numFmtId="0" fontId="10" fillId="7" borderId="49" xfId="0" applyFont="1" applyFill="1" applyBorder="1"/>
    <xf numFmtId="4" fontId="10" fillId="2" borderId="50" xfId="0" applyNumberFormat="1" applyFont="1" applyFill="1" applyBorder="1"/>
    <xf numFmtId="0" fontId="10" fillId="0" borderId="50" xfId="0" applyFont="1" applyBorder="1"/>
    <xf numFmtId="168" fontId="10" fillId="7" borderId="50" xfId="2" applyNumberFormat="1" applyFont="1" applyFill="1" applyBorder="1"/>
    <xf numFmtId="168" fontId="10" fillId="7" borderId="31" xfId="2" applyNumberFormat="1" applyFont="1" applyFill="1" applyBorder="1"/>
    <xf numFmtId="170" fontId="10" fillId="7" borderId="70" xfId="0" applyNumberFormat="1" applyFont="1" applyFill="1" applyBorder="1"/>
    <xf numFmtId="0" fontId="10" fillId="7" borderId="28" xfId="0" applyFont="1" applyFill="1" applyBorder="1"/>
    <xf numFmtId="0" fontId="10" fillId="7" borderId="30" xfId="0" applyFont="1" applyFill="1" applyBorder="1"/>
    <xf numFmtId="166" fontId="10" fillId="6" borderId="52" xfId="1" applyNumberFormat="1" applyFont="1" applyFill="1" applyBorder="1"/>
    <xf numFmtId="168" fontId="10" fillId="6" borderId="60" xfId="2" applyNumberFormat="1" applyFont="1" applyFill="1" applyBorder="1"/>
    <xf numFmtId="44" fontId="10" fillId="6" borderId="53" xfId="2" applyFont="1" applyFill="1" applyBorder="1" applyAlignment="1">
      <alignment horizontal="right"/>
    </xf>
    <xf numFmtId="44" fontId="10" fillId="6" borderId="63" xfId="2" applyFont="1" applyFill="1" applyBorder="1"/>
    <xf numFmtId="0" fontId="10" fillId="8" borderId="71" xfId="0" applyFont="1" applyFill="1" applyBorder="1"/>
    <xf numFmtId="44" fontId="10" fillId="8" borderId="72" xfId="2" applyFont="1" applyFill="1" applyBorder="1"/>
    <xf numFmtId="44" fontId="10" fillId="6" borderId="73" xfId="2" applyFont="1" applyFill="1" applyBorder="1"/>
    <xf numFmtId="0" fontId="13" fillId="7" borderId="5" xfId="0" applyFont="1" applyFill="1" applyBorder="1"/>
    <xf numFmtId="0" fontId="13" fillId="7" borderId="35" xfId="0" applyFont="1" applyFill="1" applyBorder="1"/>
    <xf numFmtId="170" fontId="10" fillId="2" borderId="0" xfId="0" applyNumberFormat="1" applyFont="1" applyFill="1" applyBorder="1" applyAlignment="1">
      <alignment horizontal="center"/>
    </xf>
    <xf numFmtId="0" fontId="10" fillId="6" borderId="13" xfId="0" applyFont="1" applyFill="1" applyBorder="1" applyAlignment="1">
      <alignment horizontal="left"/>
    </xf>
    <xf numFmtId="0" fontId="10" fillId="4" borderId="14" xfId="0" applyFont="1" applyFill="1" applyBorder="1"/>
    <xf numFmtId="0" fontId="10" fillId="2" borderId="0" xfId="0" applyFont="1" applyFill="1" applyAlignment="1">
      <alignment horizontal="center" vertical="top"/>
    </xf>
    <xf numFmtId="0" fontId="10" fillId="6" borderId="57" xfId="0" applyFont="1" applyFill="1" applyBorder="1"/>
    <xf numFmtId="6" fontId="10" fillId="2" borderId="8" xfId="0" applyNumberFormat="1" applyFont="1" applyFill="1" applyBorder="1"/>
    <xf numFmtId="0" fontId="10" fillId="6" borderId="8" xfId="0" applyFont="1" applyFill="1" applyBorder="1"/>
    <xf numFmtId="8" fontId="26" fillId="2" borderId="0" xfId="2" applyNumberFormat="1" applyFont="1" applyFill="1" applyBorder="1" applyAlignment="1">
      <alignment horizontal="center"/>
    </xf>
    <xf numFmtId="0" fontId="26" fillId="2" borderId="2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8" xfId="0" applyFont="1" applyFill="1" applyBorder="1" applyAlignment="1">
      <alignment horizontal="center" vertical="center"/>
    </xf>
    <xf numFmtId="6" fontId="10" fillId="6" borderId="25" xfId="0" applyNumberFormat="1" applyFont="1" applyFill="1" applyBorder="1" applyAlignment="1">
      <alignment horizontal="center"/>
    </xf>
    <xf numFmtId="0" fontId="11" fillId="2" borderId="0" xfId="0" applyFont="1" applyFill="1" applyBorder="1"/>
    <xf numFmtId="165" fontId="10" fillId="3" borderId="1" xfId="0" applyNumberFormat="1" applyFont="1" applyFill="1" applyBorder="1" applyProtection="1"/>
    <xf numFmtId="167" fontId="17" fillId="2" borderId="0" xfId="0" applyNumberFormat="1" applyFont="1" applyFill="1" applyAlignment="1" applyProtection="1">
      <alignment horizontal="left"/>
      <protection locked="0"/>
    </xf>
    <xf numFmtId="14" fontId="17" fillId="2" borderId="0" xfId="0" applyNumberFormat="1" applyFont="1" applyFill="1"/>
    <xf numFmtId="0" fontId="11" fillId="3" borderId="23" xfId="0" applyFont="1" applyFill="1" applyBorder="1" applyAlignment="1" applyProtection="1"/>
    <xf numFmtId="0" fontId="11" fillId="3" borderId="15" xfId="0" applyFont="1" applyFill="1" applyBorder="1" applyAlignment="1" applyProtection="1"/>
    <xf numFmtId="0" fontId="11" fillId="3" borderId="62" xfId="0" applyFont="1" applyFill="1" applyBorder="1" applyAlignment="1" applyProtection="1"/>
    <xf numFmtId="165" fontId="10" fillId="9" borderId="12" xfId="0" applyNumberFormat="1" applyFont="1" applyFill="1" applyBorder="1" applyProtection="1"/>
    <xf numFmtId="165" fontId="11" fillId="9" borderId="50" xfId="0" applyNumberFormat="1" applyFont="1" applyFill="1" applyBorder="1" applyAlignment="1" applyProtection="1">
      <alignment horizontal="right"/>
    </xf>
    <xf numFmtId="164" fontId="11" fillId="3" borderId="0" xfId="0" applyNumberFormat="1" applyFont="1" applyFill="1" applyAlignment="1" applyProtection="1">
      <alignment vertical="top"/>
      <protection locked="0"/>
    </xf>
    <xf numFmtId="165" fontId="11" fillId="3" borderId="50" xfId="0" applyNumberFormat="1" applyFont="1" applyFill="1" applyBorder="1" applyProtection="1"/>
    <xf numFmtId="165" fontId="11" fillId="3" borderId="62" xfId="0" applyNumberFormat="1" applyFont="1" applyFill="1" applyBorder="1" applyProtection="1"/>
    <xf numFmtId="165" fontId="11" fillId="9" borderId="50" xfId="0" applyNumberFormat="1" applyFont="1" applyFill="1" applyBorder="1" applyProtection="1"/>
    <xf numFmtId="0" fontId="11" fillId="3" borderId="24" xfId="0" applyFont="1" applyFill="1" applyBorder="1" applyAlignment="1" applyProtection="1">
      <protection locked="0"/>
    </xf>
    <xf numFmtId="0" fontId="11" fillId="0" borderId="0" xfId="0" applyFont="1" applyProtection="1">
      <protection locked="0"/>
    </xf>
    <xf numFmtId="165" fontId="10" fillId="3" borderId="13" xfId="0" applyNumberFormat="1" applyFont="1" applyFill="1" applyBorder="1" applyProtection="1">
      <protection locked="0"/>
    </xf>
    <xf numFmtId="0" fontId="17" fillId="2" borderId="0" xfId="0" applyNumberFormat="1" applyFont="1" applyFill="1" applyAlignment="1">
      <alignment horizontal="left"/>
    </xf>
    <xf numFmtId="0" fontId="17" fillId="2" borderId="0" xfId="0" applyFont="1" applyFill="1" applyAlignment="1">
      <alignment vertical="center"/>
    </xf>
    <xf numFmtId="0" fontId="21" fillId="2" borderId="0" xfId="0" applyFont="1" applyFill="1" applyAlignment="1">
      <alignment horizontal="left" vertical="top"/>
    </xf>
    <xf numFmtId="0" fontId="17" fillId="2" borderId="0" xfId="0" applyFont="1" applyFill="1" applyAlignment="1">
      <alignment vertical="top" wrapText="1"/>
    </xf>
    <xf numFmtId="44" fontId="18" fillId="2" borderId="0" xfId="0" applyNumberFormat="1" applyFont="1" applyFill="1" applyAlignment="1">
      <alignment vertical="top"/>
    </xf>
    <xf numFmtId="0" fontId="28" fillId="2" borderId="0" xfId="0" applyFont="1" applyFill="1" applyAlignment="1">
      <alignment horizontal="left" vertical="top"/>
    </xf>
    <xf numFmtId="0" fontId="17" fillId="2" borderId="11" xfId="0" applyFont="1" applyFill="1" applyBorder="1" applyAlignment="1">
      <alignment horizontal="center"/>
    </xf>
    <xf numFmtId="0" fontId="17" fillId="2" borderId="11" xfId="0" applyFont="1" applyFill="1" applyBorder="1" applyAlignment="1">
      <alignment horizontal="center" vertical="center"/>
    </xf>
    <xf numFmtId="0" fontId="17" fillId="2" borderId="7" xfId="0" applyFont="1" applyFill="1" applyBorder="1" applyAlignment="1">
      <alignment horizontal="center"/>
    </xf>
    <xf numFmtId="44" fontId="17" fillId="2" borderId="12" xfId="2" applyFont="1" applyFill="1" applyBorder="1"/>
    <xf numFmtId="0" fontId="17" fillId="2" borderId="0" xfId="0" applyFont="1" applyFill="1" applyAlignment="1">
      <alignment horizontal="right" vertical="top"/>
    </xf>
    <xf numFmtId="0" fontId="10" fillId="3" borderId="9" xfId="0" applyFont="1" applyFill="1" applyBorder="1" applyProtection="1"/>
    <xf numFmtId="0" fontId="10" fillId="3" borderId="8" xfId="0" applyFont="1" applyFill="1" applyBorder="1" applyAlignment="1" applyProtection="1">
      <alignment horizontal="center"/>
    </xf>
    <xf numFmtId="0" fontId="11" fillId="3" borderId="59" xfId="0" applyFont="1" applyFill="1" applyBorder="1" applyAlignment="1" applyProtection="1">
      <alignment horizontal="center"/>
    </xf>
    <xf numFmtId="0" fontId="18" fillId="3" borderId="13" xfId="0" applyFont="1" applyFill="1" applyBorder="1" applyAlignment="1">
      <alignment horizontal="center" vertical="top"/>
    </xf>
    <xf numFmtId="0" fontId="10" fillId="7" borderId="46" xfId="0" applyFont="1" applyFill="1" applyBorder="1"/>
    <xf numFmtId="0" fontId="10" fillId="3" borderId="40" xfId="0" applyFont="1" applyFill="1" applyBorder="1" applyAlignment="1" applyProtection="1">
      <alignment wrapText="1"/>
    </xf>
    <xf numFmtId="0" fontId="11" fillId="3" borderId="49" xfId="0" applyFont="1" applyFill="1" applyBorder="1" applyProtection="1"/>
    <xf numFmtId="165" fontId="10" fillId="3" borderId="55" xfId="0" applyNumberFormat="1" applyFont="1" applyFill="1" applyBorder="1" applyProtection="1"/>
    <xf numFmtId="168" fontId="10" fillId="2" borderId="27" xfId="0" applyNumberFormat="1" applyFont="1" applyFill="1" applyBorder="1"/>
    <xf numFmtId="168" fontId="10" fillId="2" borderId="49" xfId="0" applyNumberFormat="1" applyFont="1" applyFill="1" applyBorder="1"/>
    <xf numFmtId="168" fontId="10" fillId="6" borderId="25" xfId="0" applyNumberFormat="1" applyFont="1" applyFill="1" applyBorder="1"/>
    <xf numFmtId="168" fontId="10" fillId="6" borderId="31" xfId="0" applyNumberFormat="1" applyFont="1" applyFill="1" applyBorder="1"/>
    <xf numFmtId="170" fontId="10" fillId="7" borderId="50" xfId="0" applyNumberFormat="1" applyFont="1" applyFill="1" applyBorder="1" applyAlignment="1">
      <alignment horizontal="right"/>
    </xf>
    <xf numFmtId="14" fontId="10" fillId="0" borderId="46" xfId="0" applyNumberFormat="1" applyFont="1" applyBorder="1"/>
    <xf numFmtId="14" fontId="10" fillId="2" borderId="61" xfId="0" applyNumberFormat="1" applyFont="1" applyFill="1" applyBorder="1" applyAlignment="1"/>
    <xf numFmtId="44" fontId="10" fillId="2" borderId="61" xfId="0" applyNumberFormat="1" applyFont="1" applyFill="1" applyBorder="1" applyAlignment="1">
      <alignment horizontal="right"/>
    </xf>
    <xf numFmtId="14" fontId="10" fillId="7" borderId="31" xfId="0" applyNumberFormat="1" applyFont="1" applyFill="1" applyBorder="1" applyAlignment="1"/>
    <xf numFmtId="168" fontId="10" fillId="7" borderId="13" xfId="0" applyNumberFormat="1" applyFont="1" applyFill="1" applyBorder="1"/>
    <xf numFmtId="168" fontId="10" fillId="7" borderId="50" xfId="0" applyNumberFormat="1" applyFont="1" applyFill="1" applyBorder="1"/>
    <xf numFmtId="165" fontId="10" fillId="10" borderId="11" xfId="0" applyNumberFormat="1" applyFont="1" applyFill="1" applyBorder="1" applyAlignment="1" applyProtection="1">
      <alignment horizontal="right"/>
    </xf>
    <xf numFmtId="165" fontId="10" fillId="10" borderId="13" xfId="0" applyNumberFormat="1" applyFont="1" applyFill="1" applyBorder="1" applyAlignment="1" applyProtection="1">
      <alignment horizontal="right"/>
    </xf>
    <xf numFmtId="10" fontId="10" fillId="10" borderId="13" xfId="0" applyNumberFormat="1" applyFont="1" applyFill="1" applyBorder="1" applyProtection="1"/>
    <xf numFmtId="165" fontId="10" fillId="10" borderId="50" xfId="0" applyNumberFormat="1" applyFont="1" applyFill="1" applyBorder="1" applyAlignment="1" applyProtection="1">
      <alignment horizontal="right"/>
    </xf>
    <xf numFmtId="10" fontId="10" fillId="10" borderId="50" xfId="0" applyNumberFormat="1" applyFont="1" applyFill="1" applyBorder="1" applyProtection="1"/>
    <xf numFmtId="0" fontId="10" fillId="10" borderId="5" xfId="0" applyFont="1" applyFill="1" applyBorder="1" applyAlignment="1" applyProtection="1">
      <alignment horizontal="centerContinuous"/>
    </xf>
    <xf numFmtId="0" fontId="10" fillId="10" borderId="7" xfId="0" applyFont="1" applyFill="1" applyBorder="1" applyAlignment="1" applyProtection="1">
      <alignment horizontal="centerContinuous"/>
    </xf>
    <xf numFmtId="0" fontId="10" fillId="10" borderId="13" xfId="0" applyFont="1" applyFill="1" applyBorder="1" applyAlignment="1" applyProtection="1">
      <alignment horizontal="center"/>
    </xf>
    <xf numFmtId="165" fontId="10" fillId="10" borderId="13" xfId="0" applyNumberFormat="1" applyFont="1" applyFill="1" applyBorder="1" applyAlignment="1">
      <alignment horizontal="right"/>
    </xf>
    <xf numFmtId="10" fontId="10" fillId="10" borderId="13" xfId="0" applyNumberFormat="1" applyFont="1" applyFill="1" applyBorder="1"/>
    <xf numFmtId="10" fontId="10" fillId="10" borderId="9" xfId="0" applyNumberFormat="1" applyFont="1" applyFill="1" applyBorder="1"/>
    <xf numFmtId="165" fontId="10" fillId="10" borderId="50" xfId="0" applyNumberFormat="1" applyFont="1" applyFill="1" applyBorder="1" applyAlignment="1">
      <alignment horizontal="right"/>
    </xf>
    <xf numFmtId="10" fontId="10" fillId="10" borderId="61" xfId="0" applyNumberFormat="1" applyFont="1" applyFill="1" applyBorder="1"/>
    <xf numFmtId="0" fontId="10" fillId="10" borderId="3" xfId="0" applyFont="1" applyFill="1" applyBorder="1" applyAlignment="1" applyProtection="1">
      <alignment horizontal="center"/>
    </xf>
    <xf numFmtId="0" fontId="10" fillId="10" borderId="7" xfId="0" applyFont="1" applyFill="1" applyBorder="1" applyAlignment="1" applyProtection="1">
      <alignment horizontal="center"/>
    </xf>
    <xf numFmtId="165" fontId="10" fillId="10" borderId="13" xfId="0" applyNumberFormat="1" applyFont="1" applyFill="1" applyBorder="1" applyProtection="1"/>
    <xf numFmtId="165" fontId="10" fillId="10" borderId="9" xfId="0" applyNumberFormat="1" applyFont="1" applyFill="1" applyBorder="1" applyProtection="1"/>
    <xf numFmtId="165" fontId="10" fillId="10" borderId="1" xfId="0" applyNumberFormat="1" applyFont="1" applyFill="1" applyBorder="1" applyProtection="1"/>
    <xf numFmtId="165" fontId="10" fillId="10" borderId="12" xfId="0" applyNumberFormat="1" applyFont="1" applyFill="1" applyBorder="1" applyProtection="1"/>
    <xf numFmtId="10" fontId="10" fillId="10" borderId="12" xfId="0" applyNumberFormat="1" applyFont="1" applyFill="1" applyBorder="1" applyProtection="1"/>
    <xf numFmtId="165" fontId="10" fillId="10" borderId="63" xfId="0" applyNumberFormat="1" applyFont="1" applyFill="1" applyBorder="1" applyProtection="1"/>
    <xf numFmtId="10" fontId="10" fillId="10" borderId="63" xfId="0" applyNumberFormat="1" applyFont="1" applyFill="1" applyBorder="1" applyProtection="1"/>
    <xf numFmtId="0" fontId="10" fillId="10" borderId="50" xfId="0" applyFont="1" applyFill="1" applyBorder="1" applyAlignment="1" applyProtection="1">
      <alignment horizontal="center"/>
    </xf>
    <xf numFmtId="166" fontId="10" fillId="10" borderId="13" xfId="1" applyNumberFormat="1" applyFont="1" applyFill="1" applyBorder="1" applyProtection="1"/>
    <xf numFmtId="165" fontId="10" fillId="10" borderId="13" xfId="0" applyNumberFormat="1" applyFont="1" applyFill="1" applyBorder="1" applyAlignment="1" applyProtection="1"/>
    <xf numFmtId="10" fontId="10" fillId="10" borderId="13" xfId="0" applyNumberFormat="1" applyFont="1" applyFill="1" applyBorder="1" applyAlignment="1" applyProtection="1"/>
    <xf numFmtId="0" fontId="33" fillId="0" borderId="0" xfId="4"/>
    <xf numFmtId="0" fontId="2" fillId="0" borderId="0" xfId="5"/>
    <xf numFmtId="0" fontId="32" fillId="0" borderId="0" xfId="5" applyFont="1"/>
    <xf numFmtId="0" fontId="31" fillId="0" borderId="74" xfId="5" applyFont="1" applyBorder="1" applyAlignment="1">
      <alignment horizontal="center" vertical="center" wrapText="1"/>
    </xf>
    <xf numFmtId="0" fontId="31" fillId="0" borderId="75" xfId="5" applyFont="1" applyBorder="1" applyAlignment="1">
      <alignment horizontal="center" vertical="center" wrapText="1"/>
    </xf>
    <xf numFmtId="0" fontId="31" fillId="11" borderId="0" xfId="5" applyFont="1" applyFill="1" applyAlignment="1">
      <alignment horizontal="center" vertical="center" wrapText="1"/>
    </xf>
    <xf numFmtId="0" fontId="2" fillId="0" borderId="0" xfId="5" applyAlignment="1">
      <alignment horizontal="center" vertical="center" wrapText="1"/>
    </xf>
    <xf numFmtId="0" fontId="31" fillId="0" borderId="0" xfId="5" applyFont="1" applyAlignment="1">
      <alignment horizontal="center" vertical="center" wrapText="1"/>
    </xf>
    <xf numFmtId="0" fontId="2" fillId="0" borderId="0" xfId="5" applyAlignment="1">
      <alignment vertical="center" wrapText="1"/>
    </xf>
    <xf numFmtId="0" fontId="34" fillId="12" borderId="75" xfId="6" applyFont="1" applyFill="1" applyBorder="1" applyAlignment="1">
      <alignment horizontal="left"/>
    </xf>
    <xf numFmtId="0" fontId="34" fillId="12" borderId="75" xfId="6" applyFont="1" applyFill="1" applyBorder="1"/>
    <xf numFmtId="0" fontId="34" fillId="12" borderId="0" xfId="6" applyFont="1" applyFill="1" applyAlignment="1">
      <alignment horizontal="center"/>
    </xf>
    <xf numFmtId="1" fontId="31" fillId="12" borderId="0" xfId="7" applyNumberFormat="1" applyFont="1" applyFill="1" applyAlignment="1">
      <alignment horizontal="center"/>
    </xf>
    <xf numFmtId="0" fontId="34" fillId="12" borderId="0" xfId="6" applyFont="1" applyFill="1"/>
    <xf numFmtId="44" fontId="31" fillId="12" borderId="0" xfId="8" applyFont="1" applyFill="1" applyAlignment="1"/>
    <xf numFmtId="44" fontId="31" fillId="12" borderId="0" xfId="8" applyFont="1" applyFill="1" applyAlignment="1">
      <alignment horizontal="center"/>
    </xf>
    <xf numFmtId="0" fontId="31" fillId="12" borderId="0" xfId="5" applyFont="1" applyFill="1" applyAlignment="1">
      <alignment horizontal="left"/>
    </xf>
    <xf numFmtId="0" fontId="35" fillId="0" borderId="0" xfId="5" applyFont="1"/>
    <xf numFmtId="0" fontId="34" fillId="13" borderId="75" xfId="6" applyFont="1" applyFill="1" applyBorder="1" applyAlignment="1">
      <alignment horizontal="left" indent="1"/>
    </xf>
    <xf numFmtId="0" fontId="34" fillId="13" borderId="0" xfId="6" applyFont="1" applyFill="1" applyAlignment="1">
      <alignment horizontal="center"/>
    </xf>
    <xf numFmtId="1" fontId="31" fillId="13" borderId="0" xfId="7" applyNumberFormat="1" applyFont="1" applyFill="1" applyAlignment="1">
      <alignment horizontal="center"/>
    </xf>
    <xf numFmtId="0" fontId="34" fillId="13" borderId="0" xfId="6" applyFont="1" applyFill="1"/>
    <xf numFmtId="44" fontId="31" fillId="13" borderId="0" xfId="8" applyFont="1" applyFill="1" applyAlignment="1"/>
    <xf numFmtId="44" fontId="31" fillId="13" borderId="0" xfId="8" applyFont="1" applyFill="1" applyAlignment="1">
      <alignment horizontal="center"/>
    </xf>
    <xf numFmtId="0" fontId="31" fillId="13" borderId="0" xfId="5" applyFont="1" applyFill="1" applyAlignment="1">
      <alignment horizontal="left"/>
    </xf>
    <xf numFmtId="0" fontId="36" fillId="14" borderId="75" xfId="6" applyFont="1" applyFill="1" applyBorder="1" applyAlignment="1">
      <alignment horizontal="left" indent="2"/>
    </xf>
    <xf numFmtId="0" fontId="36" fillId="14" borderId="0" xfId="6" applyFont="1" applyFill="1" applyAlignment="1">
      <alignment horizontal="center"/>
    </xf>
    <xf numFmtId="1" fontId="37" fillId="14" borderId="0" xfId="7" applyNumberFormat="1" applyFont="1" applyFill="1" applyAlignment="1">
      <alignment horizontal="center"/>
    </xf>
    <xf numFmtId="0" fontId="36" fillId="14" borderId="0" xfId="6" applyFont="1" applyFill="1"/>
    <xf numFmtId="44" fontId="37" fillId="14" borderId="0" xfId="8" applyFont="1" applyFill="1" applyAlignment="1"/>
    <xf numFmtId="44" fontId="37" fillId="14" borderId="0" xfId="8" applyFont="1" applyFill="1" applyAlignment="1">
      <alignment horizontal="center"/>
    </xf>
    <xf numFmtId="0" fontId="37" fillId="14" borderId="0" xfId="5" applyFont="1" applyFill="1" applyAlignment="1">
      <alignment horizontal="left"/>
    </xf>
    <xf numFmtId="0" fontId="38" fillId="0" borderId="0" xfId="5" applyFont="1"/>
    <xf numFmtId="2" fontId="3" fillId="0" borderId="0" xfId="6" applyNumberFormat="1" applyAlignment="1">
      <alignment horizontal="right"/>
    </xf>
    <xf numFmtId="0" fontId="3" fillId="0" borderId="0" xfId="6" applyAlignment="1">
      <alignment horizontal="left"/>
    </xf>
    <xf numFmtId="0" fontId="3" fillId="0" borderId="0" xfId="6" applyAlignment="1">
      <alignment horizontal="center"/>
    </xf>
    <xf numFmtId="1" fontId="38" fillId="0" borderId="0" xfId="7" applyNumberFormat="1" applyFont="1" applyFill="1" applyAlignment="1">
      <alignment horizontal="center"/>
    </xf>
    <xf numFmtId="0" fontId="3" fillId="0" borderId="0" xfId="6"/>
    <xf numFmtId="44" fontId="38" fillId="0" borderId="0" xfId="8" applyFont="1" applyFill="1" applyAlignment="1"/>
    <xf numFmtId="44" fontId="38" fillId="0" borderId="0" xfId="8" applyFont="1" applyFill="1" applyAlignment="1">
      <alignment horizontal="center"/>
    </xf>
    <xf numFmtId="0" fontId="38" fillId="0" borderId="0" xfId="5" applyFont="1" applyAlignment="1">
      <alignment horizontal="left"/>
    </xf>
    <xf numFmtId="3" fontId="38" fillId="0" borderId="0" xfId="5" applyNumberFormat="1" applyFont="1" applyAlignment="1">
      <alignment horizontal="left"/>
    </xf>
    <xf numFmtId="3" fontId="37" fillId="14" borderId="0" xfId="5" applyNumberFormat="1" applyFont="1" applyFill="1" applyAlignment="1">
      <alignment horizontal="left"/>
    </xf>
    <xf numFmtId="0" fontId="31" fillId="13" borderId="0" xfId="5" applyFont="1" applyFill="1"/>
    <xf numFmtId="3" fontId="31" fillId="13" borderId="0" xfId="5" applyNumberFormat="1" applyFont="1" applyFill="1" applyAlignment="1">
      <alignment horizontal="left"/>
    </xf>
    <xf numFmtId="0" fontId="37" fillId="14" borderId="0" xfId="5" applyFont="1" applyFill="1"/>
    <xf numFmtId="0" fontId="3" fillId="14" borderId="0" xfId="6" applyFill="1" applyAlignment="1">
      <alignment horizontal="left"/>
    </xf>
    <xf numFmtId="3" fontId="38" fillId="14" borderId="0" xfId="5" applyNumberFormat="1" applyFont="1" applyFill="1" applyAlignment="1">
      <alignment horizontal="center" wrapText="1"/>
    </xf>
    <xf numFmtId="0" fontId="3" fillId="14" borderId="0" xfId="6" applyFill="1"/>
    <xf numFmtId="3" fontId="38" fillId="14" borderId="0" xfId="5" applyNumberFormat="1" applyFont="1" applyFill="1" applyAlignment="1">
      <alignment horizontal="left"/>
    </xf>
    <xf numFmtId="3" fontId="38" fillId="0" borderId="0" xfId="5" applyNumberFormat="1" applyFont="1" applyAlignment="1">
      <alignment horizontal="center" wrapText="1"/>
    </xf>
    <xf numFmtId="0" fontId="37" fillId="14" borderId="75" xfId="5" applyFont="1" applyFill="1" applyBorder="1" applyAlignment="1">
      <alignment horizontal="left" indent="2"/>
    </xf>
    <xf numFmtId="0" fontId="37" fillId="14" borderId="0" xfId="5" applyFont="1" applyFill="1" applyAlignment="1">
      <alignment horizontal="center"/>
    </xf>
    <xf numFmtId="0" fontId="38" fillId="0" borderId="0" xfId="5" applyFont="1" applyAlignment="1">
      <alignment horizontal="center"/>
    </xf>
    <xf numFmtId="0" fontId="3" fillId="15" borderId="0" xfId="6" applyFill="1"/>
    <xf numFmtId="0" fontId="31" fillId="12" borderId="0" xfId="5" applyFont="1" applyFill="1" applyAlignment="1">
      <alignment horizontal="center"/>
    </xf>
    <xf numFmtId="0" fontId="36" fillId="14" borderId="0" xfId="6" applyFont="1" applyFill="1" applyAlignment="1">
      <alignment horizontal="left"/>
    </xf>
    <xf numFmtId="0" fontId="38" fillId="14" borderId="0" xfId="5" applyFont="1" applyFill="1" applyAlignment="1">
      <alignment horizontal="center" wrapText="1"/>
    </xf>
    <xf numFmtId="0" fontId="38" fillId="14" borderId="0" xfId="5" applyFont="1" applyFill="1" applyAlignment="1">
      <alignment horizontal="left"/>
    </xf>
    <xf numFmtId="0" fontId="38" fillId="0" borderId="0" xfId="5" applyFont="1" applyAlignment="1">
      <alignment horizontal="center" wrapText="1"/>
    </xf>
    <xf numFmtId="0" fontId="36" fillId="14" borderId="0" xfId="6" applyFont="1" applyFill="1" applyAlignment="1">
      <alignment horizontal="left" indent="2"/>
    </xf>
    <xf numFmtId="0" fontId="37" fillId="14" borderId="0" xfId="5" applyFont="1" applyFill="1" applyAlignment="1">
      <alignment horizontal="left" indent="2"/>
    </xf>
    <xf numFmtId="0" fontId="11" fillId="3" borderId="27" xfId="0" applyFont="1" applyFill="1" applyBorder="1" applyAlignment="1">
      <alignment horizontal="left" indent="2"/>
    </xf>
    <xf numFmtId="0" fontId="11" fillId="3" borderId="59" xfId="0" applyFont="1" applyFill="1" applyBorder="1"/>
    <xf numFmtId="0" fontId="11" fillId="3" borderId="57" xfId="0" applyFont="1" applyFill="1" applyBorder="1"/>
    <xf numFmtId="0" fontId="11" fillId="3" borderId="58" xfId="0" applyFont="1" applyFill="1" applyBorder="1" applyAlignment="1">
      <alignment horizontal="left" indent="2"/>
    </xf>
    <xf numFmtId="0" fontId="11" fillId="3" borderId="27" xfId="0" applyFont="1" applyFill="1" applyBorder="1" applyAlignment="1">
      <alignment horizontal="left" indent="3"/>
    </xf>
    <xf numFmtId="0" fontId="11" fillId="3" borderId="37" xfId="0" applyFont="1" applyFill="1" applyBorder="1"/>
    <xf numFmtId="0" fontId="10" fillId="3" borderId="27" xfId="0" applyFont="1" applyFill="1" applyBorder="1" applyAlignment="1">
      <alignment horizontal="left" vertical="top" wrapText="1" indent="1"/>
    </xf>
    <xf numFmtId="0" fontId="1" fillId="0" borderId="0" xfId="5" applyFont="1"/>
    <xf numFmtId="0" fontId="1" fillId="0" borderId="76" xfId="5" applyFont="1" applyBorder="1" applyAlignment="1">
      <alignment vertical="center" wrapText="1"/>
    </xf>
    <xf numFmtId="0" fontId="10" fillId="0" borderId="64" xfId="0" applyFont="1" applyFill="1" applyBorder="1" applyAlignment="1" applyProtection="1">
      <alignment horizontal="left"/>
      <protection locked="0"/>
    </xf>
    <xf numFmtId="14" fontId="10" fillId="0" borderId="64" xfId="0" applyNumberFormat="1" applyFont="1" applyFill="1" applyBorder="1" applyAlignment="1" applyProtection="1">
      <alignment horizontal="left"/>
      <protection locked="0"/>
    </xf>
    <xf numFmtId="0" fontId="3" fillId="0" borderId="0" xfId="6" applyFill="1"/>
    <xf numFmtId="0" fontId="38" fillId="0" borderId="0" xfId="5" applyFont="1" applyFill="1" applyAlignment="1">
      <alignment horizontal="left"/>
    </xf>
    <xf numFmtId="0" fontId="2" fillId="0" borderId="0" xfId="5" applyFill="1"/>
    <xf numFmtId="49" fontId="17" fillId="10" borderId="20" xfId="0" applyNumberFormat="1" applyFont="1" applyFill="1" applyBorder="1" applyAlignment="1" applyProtection="1">
      <alignment horizontal="left" vertical="center" wrapText="1"/>
    </xf>
    <xf numFmtId="49" fontId="17" fillId="10" borderId="0" xfId="0" applyNumberFormat="1" applyFont="1" applyFill="1" applyBorder="1" applyAlignment="1" applyProtection="1">
      <alignment horizontal="left" vertical="center" wrapText="1"/>
    </xf>
    <xf numFmtId="49" fontId="17" fillId="10" borderId="21" xfId="0" applyNumberFormat="1" applyFont="1" applyFill="1" applyBorder="1" applyAlignment="1" applyProtection="1">
      <alignment horizontal="left" vertical="center" wrapText="1"/>
    </xf>
    <xf numFmtId="49" fontId="17" fillId="10" borderId="23" xfId="0" applyNumberFormat="1" applyFont="1" applyFill="1" applyBorder="1" applyAlignment="1" applyProtection="1">
      <alignment horizontal="left" vertical="center" wrapText="1"/>
    </xf>
    <xf numFmtId="49" fontId="17" fillId="10" borderId="15" xfId="0" applyNumberFormat="1" applyFont="1" applyFill="1" applyBorder="1" applyAlignment="1" applyProtection="1">
      <alignment horizontal="left" vertical="center" wrapText="1"/>
    </xf>
    <xf numFmtId="49" fontId="17" fillId="10" borderId="24" xfId="0" applyNumberFormat="1" applyFont="1" applyFill="1" applyBorder="1" applyAlignment="1" applyProtection="1">
      <alignment horizontal="left" vertical="center" wrapText="1"/>
    </xf>
    <xf numFmtId="49" fontId="17" fillId="10" borderId="20" xfId="0" quotePrefix="1" applyNumberFormat="1" applyFont="1" applyFill="1" applyBorder="1" applyAlignment="1" applyProtection="1">
      <alignment horizontal="left" vertical="center" wrapText="1"/>
    </xf>
    <xf numFmtId="49" fontId="17" fillId="10" borderId="0" xfId="0" quotePrefix="1" applyNumberFormat="1" applyFont="1" applyFill="1" applyBorder="1" applyAlignment="1" applyProtection="1">
      <alignment horizontal="left" vertical="center" wrapText="1"/>
    </xf>
    <xf numFmtId="49" fontId="17" fillId="10" borderId="21" xfId="0" quotePrefix="1" applyNumberFormat="1" applyFont="1" applyFill="1" applyBorder="1" applyAlignment="1" applyProtection="1">
      <alignment horizontal="left" vertical="center" wrapText="1"/>
    </xf>
    <xf numFmtId="0" fontId="15" fillId="3" borderId="18" xfId="0" applyFont="1" applyFill="1" applyBorder="1" applyAlignment="1" applyProtection="1">
      <alignment horizontal="center" vertical="center"/>
    </xf>
    <xf numFmtId="0" fontId="15" fillId="3" borderId="19"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21"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3" borderId="24" xfId="0" applyFont="1" applyFill="1" applyBorder="1" applyAlignment="1" applyProtection="1">
      <alignment horizontal="center" vertical="center"/>
    </xf>
    <xf numFmtId="49" fontId="17" fillId="10" borderId="17" xfId="0" applyNumberFormat="1" applyFont="1" applyFill="1" applyBorder="1" applyAlignment="1" applyProtection="1">
      <alignment vertical="center" wrapText="1"/>
    </xf>
    <xf numFmtId="49" fontId="17" fillId="10" borderId="18" xfId="0" applyNumberFormat="1" applyFont="1" applyFill="1" applyBorder="1" applyAlignment="1" applyProtection="1">
      <alignment vertical="center" wrapText="1"/>
    </xf>
    <xf numFmtId="49" fontId="17" fillId="10" borderId="19" xfId="0" applyNumberFormat="1" applyFont="1" applyFill="1" applyBorder="1" applyAlignment="1" applyProtection="1">
      <alignment vertical="center" wrapText="1"/>
    </xf>
    <xf numFmtId="0" fontId="10" fillId="2" borderId="0" xfId="0" applyFont="1" applyFill="1" applyBorder="1" applyAlignment="1">
      <alignment horizontal="center"/>
    </xf>
    <xf numFmtId="14" fontId="10" fillId="2" borderId="0" xfId="0" applyNumberFormat="1" applyFont="1" applyFill="1" applyBorder="1" applyAlignment="1">
      <alignment horizontal="center"/>
    </xf>
    <xf numFmtId="0" fontId="10" fillId="2" borderId="6" xfId="0" applyFont="1" applyFill="1" applyBorder="1" applyAlignment="1">
      <alignment horizontal="center"/>
    </xf>
    <xf numFmtId="0" fontId="10" fillId="10" borderId="9" xfId="0" applyFont="1" applyFill="1" applyBorder="1" applyAlignment="1" applyProtection="1">
      <alignment horizontal="center"/>
    </xf>
    <xf numFmtId="0" fontId="10" fillId="10" borderId="14" xfId="0" applyFont="1" applyFill="1" applyBorder="1" applyAlignment="1" applyProtection="1">
      <alignment horizontal="center"/>
    </xf>
    <xf numFmtId="0" fontId="10" fillId="10" borderId="11" xfId="0" applyFont="1" applyFill="1" applyBorder="1" applyAlignment="1" applyProtection="1">
      <alignment horizontal="center"/>
    </xf>
    <xf numFmtId="0" fontId="10" fillId="3" borderId="57" xfId="0" applyFont="1" applyFill="1" applyBorder="1" applyAlignment="1" applyProtection="1">
      <alignment horizontal="center" wrapText="1"/>
    </xf>
    <xf numFmtId="0" fontId="10" fillId="3" borderId="59" xfId="0" applyFont="1" applyFill="1" applyBorder="1" applyAlignment="1" applyProtection="1">
      <alignment horizontal="center" wrapText="1"/>
    </xf>
    <xf numFmtId="0" fontId="10" fillId="3" borderId="58" xfId="0" applyFont="1" applyFill="1" applyBorder="1" applyAlignment="1" applyProtection="1">
      <alignment horizontal="center" wrapText="1"/>
    </xf>
    <xf numFmtId="0" fontId="10" fillId="3" borderId="10" xfId="0" applyFont="1" applyFill="1" applyBorder="1" applyAlignment="1" applyProtection="1">
      <alignment horizontal="center" wrapText="1"/>
    </xf>
    <xf numFmtId="0" fontId="10" fillId="3" borderId="12" xfId="0" applyFont="1" applyFill="1" applyBorder="1" applyAlignment="1" applyProtection="1">
      <alignment horizontal="center" wrapText="1"/>
    </xf>
    <xf numFmtId="10" fontId="10" fillId="10" borderId="10" xfId="0" applyNumberFormat="1" applyFont="1" applyFill="1" applyBorder="1" applyAlignment="1" applyProtection="1">
      <alignment horizontal="center" wrapText="1"/>
    </xf>
    <xf numFmtId="10" fontId="10" fillId="10" borderId="12" xfId="0" applyNumberFormat="1" applyFont="1" applyFill="1" applyBorder="1" applyAlignment="1" applyProtection="1">
      <alignment horizontal="center" wrapText="1"/>
    </xf>
    <xf numFmtId="0" fontId="10" fillId="3" borderId="8" xfId="0" applyFont="1" applyFill="1" applyBorder="1" applyAlignment="1" applyProtection="1">
      <alignment horizontal="center" wrapText="1"/>
    </xf>
    <xf numFmtId="14" fontId="10" fillId="2" borderId="6" xfId="0" applyNumberFormat="1" applyFont="1" applyFill="1" applyBorder="1" applyAlignment="1">
      <alignment horizontal="center"/>
    </xf>
    <xf numFmtId="49" fontId="11" fillId="10" borderId="17" xfId="0" applyNumberFormat="1" applyFont="1" applyFill="1" applyBorder="1" applyAlignment="1" applyProtection="1">
      <alignment wrapText="1"/>
    </xf>
    <xf numFmtId="49" fontId="11" fillId="10" borderId="18" xfId="0" applyNumberFormat="1" applyFont="1" applyFill="1" applyBorder="1" applyAlignment="1" applyProtection="1">
      <alignment wrapText="1"/>
    </xf>
    <xf numFmtId="49" fontId="11" fillId="10" borderId="19" xfId="0" applyNumberFormat="1" applyFont="1" applyFill="1" applyBorder="1" applyAlignment="1" applyProtection="1">
      <alignment wrapText="1"/>
    </xf>
    <xf numFmtId="49" fontId="10" fillId="10" borderId="20" xfId="0" quotePrefix="1" applyNumberFormat="1" applyFont="1" applyFill="1" applyBorder="1" applyAlignment="1" applyProtection="1">
      <alignment horizontal="left" wrapText="1"/>
    </xf>
    <xf numFmtId="49" fontId="10" fillId="10" borderId="0" xfId="0" quotePrefix="1" applyNumberFormat="1" applyFont="1" applyFill="1" applyBorder="1" applyAlignment="1" applyProtection="1">
      <alignment horizontal="left" wrapText="1"/>
    </xf>
    <xf numFmtId="49" fontId="10" fillId="10" borderId="21" xfId="0" quotePrefix="1" applyNumberFormat="1" applyFont="1" applyFill="1" applyBorder="1" applyAlignment="1" applyProtection="1">
      <alignment horizontal="left" wrapText="1"/>
    </xf>
    <xf numFmtId="49" fontId="10" fillId="10" borderId="20" xfId="0" applyNumberFormat="1" applyFont="1" applyFill="1" applyBorder="1" applyAlignment="1" applyProtection="1">
      <alignment horizontal="left" wrapText="1"/>
    </xf>
    <xf numFmtId="49" fontId="10" fillId="10" borderId="0" xfId="0" applyNumberFormat="1" applyFont="1" applyFill="1" applyBorder="1" applyAlignment="1" applyProtection="1">
      <alignment horizontal="left" wrapText="1"/>
    </xf>
    <xf numFmtId="49" fontId="10" fillId="10" borderId="21" xfId="0" applyNumberFormat="1" applyFont="1" applyFill="1" applyBorder="1" applyAlignment="1" applyProtection="1">
      <alignment horizontal="left" wrapText="1"/>
    </xf>
    <xf numFmtId="49" fontId="10" fillId="10" borderId="20" xfId="0" applyNumberFormat="1" applyFont="1" applyFill="1" applyBorder="1" applyAlignment="1" applyProtection="1">
      <alignment wrapText="1"/>
    </xf>
    <xf numFmtId="49" fontId="10" fillId="10" borderId="0" xfId="0" applyNumberFormat="1" applyFont="1" applyFill="1" applyBorder="1" applyAlignment="1" applyProtection="1">
      <alignment wrapText="1"/>
    </xf>
    <xf numFmtId="49" fontId="10" fillId="10" borderId="21" xfId="0" applyNumberFormat="1" applyFont="1" applyFill="1" applyBorder="1" applyAlignment="1" applyProtection="1">
      <alignment wrapText="1"/>
    </xf>
    <xf numFmtId="49" fontId="10" fillId="10" borderId="23" xfId="0" quotePrefix="1" applyNumberFormat="1" applyFont="1" applyFill="1" applyBorder="1" applyAlignment="1" applyProtection="1">
      <alignment horizontal="left" wrapText="1"/>
    </xf>
    <xf numFmtId="49" fontId="10" fillId="10" borderId="15" xfId="0" quotePrefix="1" applyNumberFormat="1" applyFont="1" applyFill="1" applyBorder="1" applyAlignment="1" applyProtection="1">
      <alignment horizontal="left" wrapText="1"/>
    </xf>
    <xf numFmtId="49" fontId="10" fillId="10" borderId="24" xfId="0" quotePrefix="1" applyNumberFormat="1" applyFont="1" applyFill="1" applyBorder="1" applyAlignment="1" applyProtection="1">
      <alignment horizontal="left" wrapText="1"/>
    </xf>
    <xf numFmtId="0" fontId="10" fillId="3" borderId="25" xfId="0" applyFont="1" applyFill="1" applyBorder="1" applyAlignment="1" applyProtection="1">
      <alignment horizontal="center"/>
    </xf>
    <xf numFmtId="0" fontId="10" fillId="0" borderId="5" xfId="0" applyNumberFormat="1" applyFont="1" applyFill="1" applyBorder="1" applyAlignment="1" applyProtection="1">
      <alignment horizontal="left"/>
      <protection locked="0"/>
    </xf>
    <xf numFmtId="0" fontId="10" fillId="0" borderId="6" xfId="0" applyNumberFormat="1" applyFont="1" applyFill="1" applyBorder="1" applyAlignment="1" applyProtection="1">
      <alignment horizontal="left"/>
      <protection locked="0"/>
    </xf>
    <xf numFmtId="0" fontId="10" fillId="0" borderId="7" xfId="0" applyNumberFormat="1" applyFont="1" applyFill="1" applyBorder="1" applyAlignment="1" applyProtection="1">
      <alignment horizontal="left"/>
      <protection locked="0"/>
    </xf>
    <xf numFmtId="0" fontId="11" fillId="3" borderId="9" xfId="0" applyFont="1" applyFill="1" applyBorder="1" applyAlignment="1" applyProtection="1"/>
    <xf numFmtId="0" fontId="11" fillId="3" borderId="11" xfId="0" applyFont="1" applyFill="1" applyBorder="1" applyAlignment="1" applyProtection="1"/>
    <xf numFmtId="0" fontId="11" fillId="3" borderId="1" xfId="0" applyFont="1" applyFill="1" applyBorder="1" applyAlignment="1" applyProtection="1">
      <alignment horizontal="left"/>
    </xf>
    <xf numFmtId="0" fontId="11" fillId="3" borderId="2" xfId="0" applyFont="1" applyFill="1" applyBorder="1" applyAlignment="1" applyProtection="1">
      <alignment horizontal="left"/>
    </xf>
    <xf numFmtId="0" fontId="11" fillId="3" borderId="38" xfId="0" applyFont="1" applyFill="1" applyBorder="1" applyAlignment="1" applyProtection="1">
      <alignment horizontal="left"/>
    </xf>
    <xf numFmtId="0" fontId="11" fillId="3" borderId="5" xfId="0" applyFont="1" applyFill="1" applyBorder="1" applyAlignment="1" applyProtection="1">
      <alignment horizontal="left"/>
    </xf>
    <xf numFmtId="0" fontId="11" fillId="3" borderId="6" xfId="0" applyFont="1" applyFill="1" applyBorder="1" applyAlignment="1" applyProtection="1">
      <alignment horizontal="left"/>
    </xf>
    <xf numFmtId="0" fontId="11" fillId="3" borderId="35" xfId="0" applyFont="1" applyFill="1" applyBorder="1" applyAlignment="1" applyProtection="1">
      <alignment horizontal="left"/>
    </xf>
    <xf numFmtId="0" fontId="10" fillId="3" borderId="13" xfId="0" applyFont="1" applyFill="1" applyBorder="1" applyAlignment="1" applyProtection="1">
      <alignment horizontal="center"/>
    </xf>
    <xf numFmtId="0" fontId="10" fillId="3" borderId="9" xfId="0" applyFont="1" applyFill="1" applyBorder="1" applyProtection="1"/>
    <xf numFmtId="0" fontId="10" fillId="3" borderId="11" xfId="0" applyFont="1" applyFill="1" applyBorder="1" applyProtection="1"/>
    <xf numFmtId="0" fontId="10" fillId="3" borderId="59" xfId="0" applyFont="1" applyFill="1" applyBorder="1" applyAlignment="1">
      <alignment horizontal="center" wrapText="1"/>
    </xf>
    <xf numFmtId="0" fontId="10" fillId="3" borderId="58" xfId="0" applyFont="1" applyFill="1" applyBorder="1" applyAlignment="1">
      <alignment horizontal="center" wrapText="1"/>
    </xf>
    <xf numFmtId="0" fontId="11" fillId="3" borderId="18"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24" xfId="0" applyFont="1" applyFill="1" applyBorder="1" applyAlignment="1" applyProtection="1">
      <alignment horizontal="center" vertical="center"/>
    </xf>
    <xf numFmtId="0" fontId="10" fillId="0" borderId="41" xfId="0" applyFont="1" applyBorder="1" applyAlignment="1" applyProtection="1">
      <protection locked="0"/>
    </xf>
    <xf numFmtId="0" fontId="10" fillId="0" borderId="18" xfId="0" applyFont="1" applyBorder="1" applyAlignment="1" applyProtection="1">
      <protection locked="0"/>
    </xf>
    <xf numFmtId="0" fontId="10" fillId="0" borderId="42" xfId="0" applyFont="1" applyBorder="1" applyAlignment="1" applyProtection="1">
      <protection locked="0"/>
    </xf>
    <xf numFmtId="0" fontId="10" fillId="2" borderId="23"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24" xfId="0" applyFont="1" applyFill="1" applyBorder="1" applyAlignment="1" applyProtection="1">
      <alignment horizontal="left" vertical="top" wrapText="1"/>
      <protection locked="0"/>
    </xf>
    <xf numFmtId="0" fontId="10" fillId="10" borderId="43" xfId="0" applyFont="1" applyFill="1" applyBorder="1" applyAlignment="1" applyProtection="1">
      <alignment horizontal="center"/>
    </xf>
    <xf numFmtId="0" fontId="10" fillId="10" borderId="29" xfId="0" applyFont="1" applyFill="1" applyBorder="1" applyAlignment="1" applyProtection="1">
      <alignment horizontal="center"/>
    </xf>
    <xf numFmtId="0" fontId="10" fillId="10" borderId="44" xfId="0" applyFont="1" applyFill="1" applyBorder="1" applyAlignment="1" applyProtection="1">
      <alignment horizontal="center"/>
    </xf>
    <xf numFmtId="0" fontId="11" fillId="2" borderId="43" xfId="0" applyFont="1" applyFill="1" applyBorder="1" applyAlignment="1" applyProtection="1">
      <alignment horizontal="left"/>
      <protection locked="0"/>
    </xf>
    <xf numFmtId="0" fontId="11" fillId="2" borderId="29" xfId="0" applyFont="1" applyFill="1" applyBorder="1" applyAlignment="1" applyProtection="1">
      <alignment horizontal="left"/>
      <protection locked="0"/>
    </xf>
    <xf numFmtId="0" fontId="14" fillId="5" borderId="37" xfId="0" applyFont="1" applyFill="1" applyBorder="1" applyAlignment="1">
      <alignment horizontal="center"/>
    </xf>
    <xf numFmtId="0" fontId="14" fillId="5" borderId="2" xfId="0" applyFont="1" applyFill="1" applyBorder="1" applyAlignment="1">
      <alignment horizontal="center"/>
    </xf>
    <xf numFmtId="0" fontId="14" fillId="5" borderId="38" xfId="0" applyFont="1" applyFill="1" applyBorder="1" applyAlignment="1">
      <alignment horizontal="center"/>
    </xf>
    <xf numFmtId="0" fontId="10" fillId="3" borderId="64" xfId="0" applyFont="1" applyFill="1" applyBorder="1" applyAlignment="1">
      <alignment horizontal="center"/>
    </xf>
    <xf numFmtId="0" fontId="10" fillId="3" borderId="25" xfId="0" applyFont="1" applyFill="1" applyBorder="1" applyAlignment="1">
      <alignment horizontal="center"/>
    </xf>
    <xf numFmtId="165" fontId="10" fillId="10" borderId="9" xfId="0" applyNumberFormat="1" applyFont="1" applyFill="1" applyBorder="1" applyAlignment="1" applyProtection="1">
      <alignment horizontal="center"/>
    </xf>
    <xf numFmtId="165" fontId="10" fillId="10" borderId="11" xfId="0" applyNumberFormat="1" applyFont="1" applyFill="1" applyBorder="1" applyAlignment="1" applyProtection="1">
      <alignment horizontal="center"/>
    </xf>
    <xf numFmtId="165" fontId="10" fillId="9" borderId="61" xfId="0" applyNumberFormat="1" applyFont="1" applyFill="1" applyBorder="1" applyAlignment="1" applyProtection="1">
      <alignment horizontal="center"/>
    </xf>
    <xf numFmtId="165" fontId="10" fillId="9" borderId="55" xfId="0" applyNumberFormat="1" applyFont="1" applyFill="1" applyBorder="1" applyAlignment="1" applyProtection="1">
      <alignment horizontal="center"/>
    </xf>
    <xf numFmtId="165" fontId="10" fillId="2" borderId="13" xfId="0" applyNumberFormat="1" applyFont="1" applyFill="1" applyBorder="1" applyAlignment="1" applyProtection="1">
      <alignment horizontal="center"/>
      <protection locked="0"/>
    </xf>
    <xf numFmtId="165" fontId="10" fillId="2" borderId="25" xfId="0" applyNumberFormat="1" applyFont="1" applyFill="1" applyBorder="1" applyAlignment="1" applyProtection="1">
      <alignment horizontal="center"/>
      <protection locked="0"/>
    </xf>
    <xf numFmtId="165" fontId="10" fillId="3" borderId="51" xfId="0" applyNumberFormat="1" applyFont="1" applyFill="1" applyBorder="1" applyAlignment="1" applyProtection="1">
      <alignment horizontal="center"/>
    </xf>
    <xf numFmtId="165" fontId="10" fillId="3" borderId="15" xfId="0" applyNumberFormat="1" applyFont="1" applyFill="1" applyBorder="1" applyAlignment="1" applyProtection="1">
      <alignment horizontal="center"/>
    </xf>
    <xf numFmtId="165" fontId="10" fillId="3" borderId="24" xfId="0" applyNumberFormat="1" applyFont="1" applyFill="1" applyBorder="1" applyAlignment="1" applyProtection="1">
      <alignment horizontal="center"/>
    </xf>
    <xf numFmtId="0" fontId="10" fillId="3" borderId="8" xfId="0" applyFont="1" applyFill="1" applyBorder="1" applyAlignment="1" applyProtection="1">
      <alignment horizontal="center" vertical="top"/>
    </xf>
    <xf numFmtId="0" fontId="10" fillId="3" borderId="12" xfId="0" applyFont="1" applyFill="1" applyBorder="1" applyAlignment="1" applyProtection="1">
      <alignment horizontal="center" vertical="top"/>
    </xf>
    <xf numFmtId="0" fontId="10" fillId="10" borderId="41" xfId="0" applyFont="1" applyFill="1" applyBorder="1" applyAlignment="1" applyProtection="1">
      <alignment horizontal="center" wrapText="1"/>
    </xf>
    <xf numFmtId="0" fontId="10" fillId="10" borderId="42" xfId="0" applyFont="1" applyFill="1" applyBorder="1" applyAlignment="1" applyProtection="1">
      <alignment horizontal="center" wrapText="1"/>
    </xf>
    <xf numFmtId="0" fontId="10" fillId="10" borderId="4" xfId="0" applyFont="1" applyFill="1" applyBorder="1" applyAlignment="1" applyProtection="1">
      <alignment horizontal="center" wrapText="1"/>
    </xf>
    <xf numFmtId="0" fontId="10" fillId="10" borderId="68" xfId="0" applyFont="1" applyFill="1" applyBorder="1" applyAlignment="1" applyProtection="1">
      <alignment horizontal="center" wrapText="1"/>
    </xf>
    <xf numFmtId="0" fontId="10" fillId="10" borderId="51" xfId="0" applyFont="1" applyFill="1" applyBorder="1" applyAlignment="1" applyProtection="1">
      <alignment horizontal="center"/>
    </xf>
    <xf numFmtId="0" fontId="10" fillId="10" borderId="53" xfId="0" applyFont="1" applyFill="1" applyBorder="1" applyAlignment="1" applyProtection="1">
      <alignment horizontal="center"/>
    </xf>
    <xf numFmtId="165" fontId="10" fillId="10" borderId="5" xfId="0" applyNumberFormat="1" applyFont="1" applyFill="1" applyBorder="1" applyAlignment="1" applyProtection="1">
      <alignment horizontal="center"/>
    </xf>
    <xf numFmtId="165" fontId="10" fillId="10" borderId="7" xfId="0" applyNumberFormat="1" applyFont="1" applyFill="1" applyBorder="1" applyAlignment="1" applyProtection="1">
      <alignment horizontal="center"/>
    </xf>
    <xf numFmtId="165" fontId="10" fillId="2" borderId="12" xfId="0" applyNumberFormat="1" applyFont="1" applyFill="1" applyBorder="1" applyAlignment="1" applyProtection="1">
      <alignment horizontal="center"/>
      <protection locked="0"/>
    </xf>
    <xf numFmtId="165" fontId="10" fillId="2" borderId="64" xfId="0" applyNumberFormat="1" applyFont="1" applyFill="1" applyBorder="1" applyAlignment="1" applyProtection="1">
      <alignment horizontal="center"/>
      <protection locked="0"/>
    </xf>
    <xf numFmtId="49" fontId="11" fillId="10" borderId="1" xfId="0" applyNumberFormat="1" applyFont="1" applyFill="1" applyBorder="1" applyAlignment="1" applyProtection="1">
      <alignment wrapText="1"/>
    </xf>
    <xf numFmtId="49" fontId="11" fillId="10" borderId="2" xfId="0" applyNumberFormat="1" applyFont="1" applyFill="1" applyBorder="1" applyAlignment="1" applyProtection="1">
      <alignment wrapText="1"/>
    </xf>
    <xf numFmtId="49" fontId="11" fillId="10" borderId="3" xfId="0" applyNumberFormat="1" applyFont="1" applyFill="1" applyBorder="1" applyAlignment="1" applyProtection="1">
      <alignment wrapText="1"/>
    </xf>
    <xf numFmtId="49" fontId="10" fillId="10" borderId="4" xfId="0" quotePrefix="1" applyNumberFormat="1" applyFont="1" applyFill="1" applyBorder="1" applyAlignment="1" applyProtection="1">
      <alignment horizontal="left" wrapText="1"/>
    </xf>
    <xf numFmtId="49" fontId="10" fillId="10" borderId="68" xfId="0" quotePrefix="1" applyNumberFormat="1" applyFont="1" applyFill="1" applyBorder="1" applyAlignment="1" applyProtection="1">
      <alignment horizontal="left" wrapText="1"/>
    </xf>
    <xf numFmtId="49" fontId="10" fillId="10" borderId="4" xfId="0" applyNumberFormat="1" applyFont="1" applyFill="1" applyBorder="1" applyAlignment="1" applyProtection="1">
      <alignment horizontal="left" wrapText="1"/>
    </xf>
    <xf numFmtId="49" fontId="10" fillId="10" borderId="68" xfId="0" applyNumberFormat="1" applyFont="1" applyFill="1" applyBorder="1" applyAlignment="1" applyProtection="1">
      <alignment horizontal="left" wrapText="1"/>
    </xf>
    <xf numFmtId="49" fontId="10" fillId="10" borderId="5" xfId="0" applyNumberFormat="1" applyFont="1" applyFill="1" applyBorder="1" applyAlignment="1" applyProtection="1">
      <alignment horizontal="left" vertical="top" wrapText="1"/>
    </xf>
    <xf numFmtId="49" fontId="10" fillId="10" borderId="6" xfId="0" applyNumberFormat="1" applyFont="1" applyFill="1" applyBorder="1" applyAlignment="1" applyProtection="1">
      <alignment horizontal="left" vertical="top" wrapText="1"/>
    </xf>
    <xf numFmtId="49" fontId="10" fillId="10" borderId="7" xfId="0" applyNumberFormat="1" applyFont="1" applyFill="1" applyBorder="1" applyAlignment="1" applyProtection="1">
      <alignment horizontal="left" vertical="top" wrapText="1"/>
    </xf>
    <xf numFmtId="0" fontId="14" fillId="5" borderId="20" xfId="0" applyFont="1" applyFill="1" applyBorder="1" applyAlignment="1" applyProtection="1">
      <alignment horizontal="center"/>
      <protection locked="0"/>
    </xf>
    <xf numFmtId="0" fontId="14" fillId="5" borderId="0" xfId="0" applyFont="1" applyFill="1" applyBorder="1" applyAlignment="1" applyProtection="1">
      <alignment horizontal="center"/>
      <protection locked="0"/>
    </xf>
    <xf numFmtId="0" fontId="14" fillId="5" borderId="21" xfId="0" applyFont="1" applyFill="1" applyBorder="1" applyAlignment="1" applyProtection="1">
      <alignment horizontal="center"/>
      <protection locked="0"/>
    </xf>
    <xf numFmtId="0" fontId="11" fillId="3" borderId="59" xfId="0" applyFont="1" applyFill="1" applyBorder="1" applyAlignment="1" applyProtection="1">
      <alignment horizontal="center"/>
    </xf>
    <xf numFmtId="0" fontId="10" fillId="3" borderId="39" xfId="0" applyFont="1" applyFill="1" applyBorder="1" applyAlignment="1" applyProtection="1">
      <alignment horizontal="center" wrapText="1"/>
    </xf>
    <xf numFmtId="0" fontId="10" fillId="3" borderId="63" xfId="0" applyFont="1" applyFill="1" applyBorder="1" applyAlignment="1" applyProtection="1">
      <alignment horizontal="center" wrapText="1"/>
    </xf>
    <xf numFmtId="0" fontId="10" fillId="3" borderId="46" xfId="0" applyFont="1" applyFill="1" applyBorder="1" applyAlignment="1" applyProtection="1">
      <alignment horizontal="center"/>
    </xf>
    <xf numFmtId="0" fontId="10" fillId="3" borderId="26" xfId="0" applyFont="1" applyFill="1" applyBorder="1" applyAlignment="1" applyProtection="1">
      <alignment horizontal="center"/>
    </xf>
    <xf numFmtId="0" fontId="10" fillId="3" borderId="50" xfId="0" applyFont="1" applyFill="1" applyBorder="1" applyAlignment="1" applyProtection="1">
      <alignment horizontal="center"/>
    </xf>
    <xf numFmtId="0" fontId="10" fillId="3" borderId="31" xfId="0" applyFont="1" applyFill="1" applyBorder="1" applyAlignment="1" applyProtection="1">
      <alignment horizontal="center"/>
    </xf>
    <xf numFmtId="0" fontId="10" fillId="3" borderId="65" xfId="0" applyFont="1" applyFill="1" applyBorder="1" applyAlignment="1" applyProtection="1">
      <alignment horizontal="center"/>
    </xf>
    <xf numFmtId="0" fontId="10" fillId="3" borderId="64" xfId="0" applyFont="1" applyFill="1" applyBorder="1" applyAlignment="1" applyProtection="1">
      <alignment horizontal="center"/>
    </xf>
    <xf numFmtId="0" fontId="14" fillId="5" borderId="32" xfId="0" applyFont="1" applyFill="1" applyBorder="1" applyAlignment="1" applyProtection="1">
      <alignment horizontal="center"/>
      <protection locked="0"/>
    </xf>
    <xf numFmtId="0" fontId="14" fillId="5" borderId="14" xfId="0" applyFont="1" applyFill="1" applyBorder="1" applyAlignment="1" applyProtection="1">
      <alignment horizontal="center"/>
      <protection locked="0"/>
    </xf>
    <xf numFmtId="0" fontId="14" fillId="5" borderId="36" xfId="0" applyFont="1" applyFill="1" applyBorder="1" applyAlignment="1" applyProtection="1">
      <alignment horizontal="center"/>
      <protection locked="0"/>
    </xf>
    <xf numFmtId="49" fontId="17" fillId="2" borderId="22" xfId="0" applyNumberFormat="1" applyFont="1" applyFill="1" applyBorder="1" applyAlignment="1" applyProtection="1">
      <alignment horizontal="center" wrapText="1"/>
      <protection locked="0"/>
    </xf>
    <xf numFmtId="49" fontId="17" fillId="2" borderId="6" xfId="0" applyNumberFormat="1" applyFont="1" applyFill="1" applyBorder="1" applyAlignment="1" applyProtection="1">
      <alignment horizontal="center" wrapText="1"/>
      <protection locked="0"/>
    </xf>
    <xf numFmtId="49" fontId="17" fillId="2" borderId="35" xfId="0" applyNumberFormat="1" applyFont="1" applyFill="1" applyBorder="1" applyAlignment="1" applyProtection="1">
      <alignment horizontal="center" wrapText="1"/>
      <protection locked="0"/>
    </xf>
    <xf numFmtId="49" fontId="10" fillId="10" borderId="23" xfId="0" applyNumberFormat="1" applyFont="1" applyFill="1" applyBorder="1" applyAlignment="1" applyProtection="1">
      <alignment horizontal="left" wrapText="1"/>
    </xf>
    <xf numFmtId="49" fontId="10" fillId="10" borderId="15" xfId="0" applyNumberFormat="1" applyFont="1" applyFill="1" applyBorder="1" applyAlignment="1" applyProtection="1">
      <alignment horizontal="left" wrapText="1"/>
    </xf>
    <xf numFmtId="49" fontId="10" fillId="10" borderId="24" xfId="0" applyNumberFormat="1" applyFont="1" applyFill="1" applyBorder="1" applyAlignment="1" applyProtection="1">
      <alignment horizontal="left" wrapText="1"/>
    </xf>
    <xf numFmtId="0" fontId="0" fillId="3" borderId="13" xfId="0" applyFill="1" applyBorder="1" applyAlignment="1">
      <alignment horizontal="center"/>
    </xf>
    <xf numFmtId="0" fontId="0" fillId="3" borderId="12" xfId="0" applyFill="1" applyBorder="1" applyAlignment="1">
      <alignment horizontal="center"/>
    </xf>
    <xf numFmtId="0" fontId="0" fillId="3" borderId="25" xfId="0" applyFill="1" applyBorder="1" applyAlignment="1">
      <alignment horizontal="center"/>
    </xf>
    <xf numFmtId="0" fontId="10" fillId="3" borderId="9" xfId="0" applyFont="1" applyFill="1" applyBorder="1" applyAlignment="1" applyProtection="1">
      <alignment horizontal="center"/>
    </xf>
    <xf numFmtId="0" fontId="10" fillId="3" borderId="14" xfId="0" applyFont="1" applyFill="1" applyBorder="1" applyAlignment="1" applyProtection="1">
      <alignment horizontal="center"/>
    </xf>
    <xf numFmtId="0" fontId="10" fillId="3" borderId="11" xfId="0" applyFont="1" applyFill="1" applyBorder="1" applyAlignment="1" applyProtection="1">
      <alignment horizontal="center"/>
    </xf>
    <xf numFmtId="0" fontId="10" fillId="3" borderId="1" xfId="0" applyFont="1" applyFill="1" applyBorder="1" applyAlignment="1" applyProtection="1">
      <alignment horizontal="center" wrapText="1"/>
    </xf>
    <xf numFmtId="0" fontId="10" fillId="3" borderId="4" xfId="0" applyFont="1" applyFill="1" applyBorder="1" applyAlignment="1" applyProtection="1">
      <alignment horizontal="center" wrapText="1"/>
    </xf>
    <xf numFmtId="0" fontId="10" fillId="3" borderId="5" xfId="0" applyFont="1" applyFill="1" applyBorder="1" applyAlignment="1" applyProtection="1">
      <alignment horizontal="center" wrapText="1"/>
    </xf>
    <xf numFmtId="0" fontId="10" fillId="3" borderId="67" xfId="0" applyFont="1" applyFill="1" applyBorder="1" applyAlignment="1" applyProtection="1">
      <alignment horizontal="center"/>
    </xf>
    <xf numFmtId="165" fontId="10" fillId="3" borderId="1" xfId="0" applyNumberFormat="1" applyFont="1" applyFill="1" applyBorder="1" applyAlignment="1" applyProtection="1">
      <alignment horizontal="center"/>
    </xf>
    <xf numFmtId="165" fontId="10" fillId="3" borderId="2" xfId="0" applyNumberFormat="1" applyFont="1" applyFill="1" applyBorder="1" applyAlignment="1" applyProtection="1">
      <alignment horizontal="center"/>
    </xf>
    <xf numFmtId="0" fontId="0" fillId="3" borderId="9" xfId="0" applyFill="1" applyBorder="1" applyAlignment="1">
      <alignment horizontal="center"/>
    </xf>
    <xf numFmtId="0" fontId="0" fillId="3" borderId="14" xfId="0" applyFill="1" applyBorder="1" applyAlignment="1">
      <alignment horizontal="center"/>
    </xf>
    <xf numFmtId="0" fontId="0" fillId="3" borderId="36" xfId="0" applyFill="1" applyBorder="1" applyAlignment="1">
      <alignment horizontal="center"/>
    </xf>
    <xf numFmtId="0" fontId="10" fillId="3" borderId="52" xfId="0" applyFont="1" applyFill="1" applyBorder="1" applyAlignment="1" applyProtection="1">
      <alignment horizontal="center"/>
    </xf>
    <xf numFmtId="10" fontId="10" fillId="10" borderId="63" xfId="0" applyNumberFormat="1" applyFont="1" applyFill="1" applyBorder="1" applyAlignment="1" applyProtection="1">
      <alignment horizontal="center" wrapText="1"/>
    </xf>
    <xf numFmtId="0" fontId="10" fillId="3" borderId="9" xfId="0" applyFont="1" applyFill="1" applyBorder="1" applyAlignment="1" applyProtection="1">
      <alignment horizontal="center"/>
      <protection locked="0"/>
    </xf>
    <xf numFmtId="0" fontId="10" fillId="3" borderId="14" xfId="0" applyFont="1" applyFill="1" applyBorder="1" applyAlignment="1" applyProtection="1">
      <alignment horizontal="center"/>
      <protection locked="0"/>
    </xf>
    <xf numFmtId="0" fontId="10" fillId="3" borderId="35" xfId="0" applyFont="1" applyFill="1" applyBorder="1" applyAlignment="1" applyProtection="1">
      <alignment horizontal="center"/>
      <protection locked="0"/>
    </xf>
    <xf numFmtId="49" fontId="10" fillId="10" borderId="20" xfId="0" applyNumberFormat="1" applyFont="1" applyFill="1" applyBorder="1" applyAlignment="1" applyProtection="1">
      <alignment horizontal="left" vertical="center" wrapText="1"/>
    </xf>
    <xf numFmtId="49" fontId="10" fillId="10" borderId="0" xfId="0" applyNumberFormat="1" applyFont="1" applyFill="1" applyBorder="1" applyAlignment="1" applyProtection="1">
      <alignment horizontal="left" vertical="center" wrapText="1"/>
    </xf>
    <xf numFmtId="49" fontId="10" fillId="10" borderId="21" xfId="0" applyNumberFormat="1" applyFont="1" applyFill="1" applyBorder="1" applyAlignment="1" applyProtection="1">
      <alignment horizontal="left" vertical="center" wrapText="1"/>
    </xf>
    <xf numFmtId="0" fontId="14" fillId="5" borderId="32" xfId="0" applyFont="1" applyFill="1" applyBorder="1" applyAlignment="1" applyProtection="1">
      <alignment horizontal="center"/>
    </xf>
    <xf numFmtId="0" fontId="14" fillId="5" borderId="14" xfId="0" applyFont="1" applyFill="1" applyBorder="1" applyAlignment="1" applyProtection="1">
      <alignment horizontal="center"/>
    </xf>
    <xf numFmtId="0" fontId="14" fillId="5" borderId="35" xfId="0" applyFont="1" applyFill="1" applyBorder="1" applyAlignment="1" applyProtection="1">
      <alignment horizontal="center"/>
    </xf>
    <xf numFmtId="0" fontId="10" fillId="3" borderId="5" xfId="0" applyNumberFormat="1" applyFont="1" applyFill="1" applyBorder="1" applyAlignment="1" applyProtection="1">
      <alignment horizontal="left"/>
    </xf>
    <xf numFmtId="0" fontId="10" fillId="3" borderId="6" xfId="0" applyNumberFormat="1" applyFont="1" applyFill="1" applyBorder="1" applyAlignment="1" applyProtection="1">
      <alignment horizontal="left"/>
    </xf>
    <xf numFmtId="0" fontId="10" fillId="3" borderId="7" xfId="0" applyNumberFormat="1" applyFont="1" applyFill="1" applyBorder="1" applyAlignment="1" applyProtection="1">
      <alignment horizontal="left"/>
    </xf>
    <xf numFmtId="14" fontId="10" fillId="0" borderId="2" xfId="0" applyNumberFormat="1"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6" xfId="0" applyFont="1" applyBorder="1" applyAlignment="1" applyProtection="1">
      <alignment horizontal="center"/>
      <protection locked="0"/>
    </xf>
    <xf numFmtId="10" fontId="12" fillId="3" borderId="0" xfId="0" applyNumberFormat="1" applyFont="1" applyFill="1" applyBorder="1" applyAlignment="1" applyProtection="1">
      <alignment horizontal="center" vertical="center"/>
    </xf>
    <xf numFmtId="10" fontId="12" fillId="3" borderId="15" xfId="0" applyNumberFormat="1" applyFont="1" applyFill="1" applyBorder="1" applyAlignment="1" applyProtection="1">
      <alignment horizontal="center" vertical="center"/>
    </xf>
    <xf numFmtId="0" fontId="10" fillId="0" borderId="9" xfId="0" applyFont="1" applyBorder="1" applyAlignment="1">
      <alignment horizontal="left"/>
    </xf>
    <xf numFmtId="0" fontId="10" fillId="0" borderId="14" xfId="0" applyFont="1" applyBorder="1" applyAlignment="1">
      <alignment horizontal="left"/>
    </xf>
    <xf numFmtId="0" fontId="10" fillId="0" borderId="36" xfId="0" applyFont="1" applyBorder="1" applyAlignment="1">
      <alignment horizontal="left"/>
    </xf>
    <xf numFmtId="0" fontId="10" fillId="7" borderId="6" xfId="0" applyFont="1" applyFill="1" applyBorder="1" applyAlignment="1">
      <alignment horizontal="right"/>
    </xf>
    <xf numFmtId="6" fontId="10" fillId="6" borderId="13" xfId="0" applyNumberFormat="1" applyFont="1" applyFill="1" applyBorder="1" applyAlignment="1">
      <alignment horizontal="left"/>
    </xf>
    <xf numFmtId="0" fontId="10" fillId="6" borderId="50" xfId="0" applyFont="1" applyFill="1" applyBorder="1" applyAlignment="1">
      <alignment horizontal="left" wrapText="1"/>
    </xf>
    <xf numFmtId="0" fontId="10" fillId="7" borderId="17" xfId="0" applyFont="1" applyFill="1" applyBorder="1" applyAlignment="1">
      <alignment horizontal="right"/>
    </xf>
    <xf numFmtId="0" fontId="10" fillId="7" borderId="18" xfId="0" applyFont="1" applyFill="1" applyBorder="1" applyAlignment="1">
      <alignment horizontal="right"/>
    </xf>
    <xf numFmtId="0" fontId="10" fillId="7" borderId="22" xfId="0" applyFont="1" applyFill="1" applyBorder="1" applyAlignment="1">
      <alignment horizontal="right"/>
    </xf>
    <xf numFmtId="0" fontId="10" fillId="4" borderId="32" xfId="0" applyFont="1" applyFill="1" applyBorder="1"/>
    <xf numFmtId="0" fontId="10" fillId="4" borderId="14" xfId="0" applyFont="1" applyFill="1" applyBorder="1"/>
    <xf numFmtId="0" fontId="10" fillId="7" borderId="69" xfId="0" applyFont="1" applyFill="1" applyBorder="1"/>
    <xf numFmtId="0" fontId="10" fillId="7" borderId="70" xfId="0" applyFont="1" applyFill="1" applyBorder="1"/>
    <xf numFmtId="0" fontId="10" fillId="7" borderId="48" xfId="0" applyFont="1" applyFill="1" applyBorder="1"/>
    <xf numFmtId="0" fontId="10" fillId="7" borderId="46" xfId="0" applyFont="1" applyFill="1" applyBorder="1"/>
    <xf numFmtId="168" fontId="10" fillId="0" borderId="46" xfId="2" applyNumberFormat="1" applyFont="1" applyBorder="1"/>
    <xf numFmtId="168" fontId="10" fillId="0" borderId="26" xfId="2" applyNumberFormat="1" applyFont="1" applyBorder="1"/>
    <xf numFmtId="0" fontId="10" fillId="0" borderId="28" xfId="0" applyFont="1" applyBorder="1" applyAlignment="1">
      <alignment horizontal="center"/>
    </xf>
    <xf numFmtId="0" fontId="10" fillId="7" borderId="54" xfId="0" applyFont="1" applyFill="1" applyBorder="1" applyAlignment="1">
      <alignment horizontal="right"/>
    </xf>
    <xf numFmtId="0" fontId="10" fillId="7" borderId="62" xfId="0" applyFont="1" applyFill="1" applyBorder="1" applyAlignment="1">
      <alignment horizontal="right"/>
    </xf>
    <xf numFmtId="0" fontId="10" fillId="7" borderId="55" xfId="0" applyFont="1" applyFill="1" applyBorder="1" applyAlignment="1">
      <alignment horizontal="right"/>
    </xf>
    <xf numFmtId="0" fontId="26" fillId="4" borderId="45" xfId="0" applyFont="1" applyFill="1" applyBorder="1" applyAlignment="1">
      <alignment horizontal="center"/>
    </xf>
    <xf numFmtId="0" fontId="26" fillId="4" borderId="29" xfId="0" applyFont="1" applyFill="1" applyBorder="1" applyAlignment="1">
      <alignment horizontal="center"/>
    </xf>
    <xf numFmtId="0" fontId="26" fillId="4" borderId="47" xfId="0" applyFont="1" applyFill="1" applyBorder="1" applyAlignment="1">
      <alignment horizontal="center"/>
    </xf>
    <xf numFmtId="0" fontId="26" fillId="6" borderId="49" xfId="0" applyFont="1" applyFill="1" applyBorder="1" applyAlignment="1">
      <alignment horizontal="right"/>
    </xf>
    <xf numFmtId="0" fontId="26" fillId="6" borderId="50" xfId="0" applyFont="1" applyFill="1" applyBorder="1" applyAlignment="1">
      <alignment horizontal="right"/>
    </xf>
    <xf numFmtId="0" fontId="10" fillId="6" borderId="14" xfId="0" applyFont="1" applyFill="1" applyBorder="1" applyAlignment="1">
      <alignment horizontal="center"/>
    </xf>
    <xf numFmtId="0" fontId="10" fillId="6" borderId="27" xfId="0" applyFont="1" applyFill="1" applyBorder="1" applyAlignment="1">
      <alignment horizontal="center"/>
    </xf>
    <xf numFmtId="0" fontId="10" fillId="6" borderId="13" xfId="0" applyFont="1" applyFill="1" applyBorder="1" applyAlignment="1">
      <alignment horizontal="center"/>
    </xf>
    <xf numFmtId="6" fontId="10" fillId="6" borderId="4" xfId="0" applyNumberFormat="1" applyFont="1" applyFill="1" applyBorder="1" applyAlignment="1">
      <alignment horizontal="center"/>
    </xf>
    <xf numFmtId="6" fontId="10" fillId="6" borderId="0" xfId="0" applyNumberFormat="1" applyFont="1" applyFill="1" applyBorder="1" applyAlignment="1">
      <alignment horizontal="center"/>
    </xf>
    <xf numFmtId="0" fontId="10" fillId="0" borderId="61" xfId="0" applyFont="1" applyBorder="1" applyAlignment="1">
      <alignment horizontal="left"/>
    </xf>
    <xf numFmtId="0" fontId="10" fillId="0" borderId="62" xfId="0" applyFont="1" applyBorder="1" applyAlignment="1">
      <alignment horizontal="left"/>
    </xf>
    <xf numFmtId="0" fontId="10" fillId="0" borderId="56" xfId="0" applyFont="1" applyBorder="1" applyAlignment="1">
      <alignment horizontal="left"/>
    </xf>
    <xf numFmtId="0" fontId="26" fillId="4" borderId="34" xfId="0" applyFont="1" applyFill="1" applyBorder="1" applyAlignment="1">
      <alignment horizontal="center" vertical="center"/>
    </xf>
    <xf numFmtId="0" fontId="26" fillId="4" borderId="28" xfId="0" applyFont="1" applyFill="1" applyBorder="1" applyAlignment="1">
      <alignment horizontal="center" vertical="center"/>
    </xf>
    <xf numFmtId="0" fontId="26" fillId="4" borderId="30" xfId="0" applyFont="1" applyFill="1" applyBorder="1" applyAlignment="1">
      <alignment horizontal="center" vertical="center"/>
    </xf>
    <xf numFmtId="6" fontId="10" fillId="2" borderId="13" xfId="0" applyNumberFormat="1" applyFont="1" applyFill="1" applyBorder="1" applyAlignment="1">
      <alignment horizontal="left"/>
    </xf>
    <xf numFmtId="6" fontId="10" fillId="2" borderId="25" xfId="0" applyNumberFormat="1" applyFont="1" applyFill="1" applyBorder="1" applyAlignment="1">
      <alignment horizontal="left"/>
    </xf>
    <xf numFmtId="0" fontId="10" fillId="6" borderId="27" xfId="0" applyFont="1" applyFill="1" applyBorder="1"/>
    <xf numFmtId="0" fontId="10" fillId="6" borderId="13" xfId="0" applyFont="1" applyFill="1" applyBorder="1"/>
    <xf numFmtId="0" fontId="10" fillId="2" borderId="9" xfId="0" applyFont="1" applyFill="1" applyBorder="1" applyAlignment="1">
      <alignment horizontal="left"/>
    </xf>
    <xf numFmtId="0" fontId="10" fillId="2" borderId="14" xfId="0" applyFont="1" applyFill="1" applyBorder="1" applyAlignment="1">
      <alignment horizontal="left"/>
    </xf>
    <xf numFmtId="0" fontId="10" fillId="6" borderId="49" xfId="0" applyFont="1" applyFill="1" applyBorder="1"/>
    <xf numFmtId="0" fontId="10" fillId="6" borderId="50" xfId="0" applyFont="1" applyFill="1" applyBorder="1"/>
    <xf numFmtId="0" fontId="10" fillId="2" borderId="51" xfId="0" applyFont="1" applyFill="1" applyBorder="1" applyAlignment="1">
      <alignment horizontal="left"/>
    </xf>
    <xf numFmtId="0" fontId="10" fillId="2" borderId="15" xfId="0" applyFont="1" applyFill="1" applyBorder="1" applyAlignment="1">
      <alignment horizontal="left"/>
    </xf>
    <xf numFmtId="0" fontId="10" fillId="6" borderId="45" xfId="0" applyFont="1" applyFill="1" applyBorder="1"/>
    <xf numFmtId="0" fontId="10" fillId="6" borderId="29" xfId="0" applyFont="1" applyFill="1" applyBorder="1"/>
    <xf numFmtId="0" fontId="10" fillId="6" borderId="47" xfId="0" applyFont="1" applyFill="1" applyBorder="1"/>
    <xf numFmtId="0" fontId="10" fillId="6" borderId="48" xfId="0" applyFont="1" applyFill="1" applyBorder="1"/>
    <xf numFmtId="0" fontId="10" fillId="6" borderId="46" xfId="0" applyFont="1" applyFill="1" applyBorder="1"/>
    <xf numFmtId="0" fontId="10" fillId="6" borderId="13" xfId="0" applyNumberFormat="1" applyFont="1" applyFill="1" applyBorder="1" applyAlignment="1">
      <alignment horizontal="left"/>
    </xf>
    <xf numFmtId="0" fontId="10" fillId="6" borderId="13" xfId="0" applyFont="1" applyFill="1" applyBorder="1" applyAlignment="1">
      <alignment horizontal="left"/>
    </xf>
    <xf numFmtId="44" fontId="26" fillId="2" borderId="50" xfId="2" applyNumberFormat="1" applyFont="1" applyFill="1" applyBorder="1" applyAlignment="1">
      <alignment horizontal="center"/>
    </xf>
    <xf numFmtId="44" fontId="26" fillId="2" borderId="31" xfId="2" applyNumberFormat="1" applyFont="1" applyFill="1" applyBorder="1" applyAlignment="1">
      <alignment horizontal="center"/>
    </xf>
    <xf numFmtId="0" fontId="10" fillId="7" borderId="45" xfId="0" applyFont="1" applyFill="1" applyBorder="1"/>
    <xf numFmtId="0" fontId="10" fillId="7" borderId="44" xfId="0" applyFont="1" applyFill="1" applyBorder="1"/>
    <xf numFmtId="168" fontId="10" fillId="0" borderId="43" xfId="2" applyNumberFormat="1" applyFont="1" applyBorder="1"/>
    <xf numFmtId="168" fontId="10" fillId="0" borderId="29" xfId="2" applyNumberFormat="1" applyFont="1" applyBorder="1"/>
    <xf numFmtId="168" fontId="10" fillId="0" borderId="47" xfId="2" applyNumberFormat="1" applyFont="1" applyBorder="1"/>
    <xf numFmtId="0" fontId="10" fillId="6" borderId="63" xfId="0" applyFont="1" applyFill="1" applyBorder="1" applyAlignment="1">
      <alignment horizontal="right"/>
    </xf>
    <xf numFmtId="0" fontId="10" fillId="6" borderId="51" xfId="0" applyFont="1" applyFill="1" applyBorder="1" applyAlignment="1">
      <alignment horizontal="right"/>
    </xf>
    <xf numFmtId="0" fontId="10" fillId="2" borderId="13" xfId="0" applyFont="1" applyFill="1" applyBorder="1" applyAlignment="1">
      <alignment horizontal="left"/>
    </xf>
    <xf numFmtId="0" fontId="10" fillId="2" borderId="73" xfId="0" applyFont="1" applyFill="1" applyBorder="1" applyAlignment="1">
      <alignment horizontal="left"/>
    </xf>
    <xf numFmtId="0" fontId="10" fillId="2" borderId="72" xfId="0" applyFont="1" applyFill="1" applyBorder="1" applyAlignment="1">
      <alignment horizontal="left"/>
    </xf>
    <xf numFmtId="0" fontId="18" fillId="2" borderId="0" xfId="0" applyFont="1" applyFill="1" applyAlignment="1">
      <alignment horizontal="center" vertical="center"/>
    </xf>
    <xf numFmtId="0" fontId="20" fillId="2" borderId="0" xfId="0" applyFont="1" applyFill="1" applyAlignment="1">
      <alignment horizontal="left" vertical="center" wrapText="1"/>
    </xf>
    <xf numFmtId="0" fontId="17" fillId="2" borderId="0" xfId="0" applyFont="1" applyFill="1" applyAlignment="1">
      <alignment horizontal="left"/>
    </xf>
    <xf numFmtId="0" fontId="17" fillId="2" borderId="0" xfId="0" applyFont="1" applyFill="1" applyAlignment="1">
      <alignment horizontal="left" vertical="top"/>
    </xf>
    <xf numFmtId="0" fontId="18" fillId="3" borderId="13" xfId="0" applyFont="1" applyFill="1" applyBorder="1" applyAlignment="1">
      <alignment horizontal="center" vertical="center" wrapText="1"/>
    </xf>
    <xf numFmtId="0" fontId="21" fillId="2" borderId="0" xfId="0" applyFont="1" applyFill="1" applyBorder="1" applyAlignment="1">
      <alignment horizontal="left" vertical="top" wrapText="1"/>
    </xf>
    <xf numFmtId="0" fontId="30" fillId="2" borderId="0" xfId="0" applyFont="1" applyFill="1" applyAlignment="1">
      <alignment horizontal="left" vertical="top" wrapText="1"/>
    </xf>
    <xf numFmtId="0" fontId="17" fillId="2" borderId="0" xfId="0" applyFont="1" applyFill="1" applyAlignment="1">
      <alignment horizontal="left" vertical="top" wrapText="1"/>
    </xf>
    <xf numFmtId="0" fontId="17" fillId="2" borderId="0" xfId="0" applyNumberFormat="1" applyFont="1" applyFill="1" applyAlignment="1">
      <alignment horizontal="left"/>
    </xf>
    <xf numFmtId="0" fontId="17" fillId="2" borderId="0" xfId="0" applyFont="1" applyFill="1" applyAlignment="1">
      <alignment vertical="center"/>
    </xf>
    <xf numFmtId="0" fontId="28" fillId="2" borderId="0" xfId="0" applyFont="1" applyFill="1" applyAlignment="1">
      <alignment horizontal="left" vertical="top"/>
    </xf>
    <xf numFmtId="0" fontId="17" fillId="2" borderId="0" xfId="0" applyFont="1" applyFill="1" applyAlignment="1">
      <alignment horizontal="center" vertical="top" wrapText="1"/>
    </xf>
    <xf numFmtId="0" fontId="18" fillId="3" borderId="13" xfId="0" applyFont="1" applyFill="1" applyBorder="1" applyAlignment="1">
      <alignment horizontal="center"/>
    </xf>
    <xf numFmtId="0" fontId="17" fillId="2" borderId="5" xfId="0" applyFont="1" applyFill="1" applyBorder="1" applyAlignment="1">
      <alignment horizontal="left"/>
    </xf>
    <xf numFmtId="0" fontId="17" fillId="2" borderId="7" xfId="0" applyFont="1" applyFill="1" applyBorder="1" applyAlignment="1">
      <alignment horizontal="left"/>
    </xf>
    <xf numFmtId="0" fontId="17" fillId="2" borderId="9" xfId="0" applyFont="1" applyFill="1" applyBorder="1" applyAlignment="1">
      <alignment horizontal="left"/>
    </xf>
    <xf numFmtId="0" fontId="17" fillId="2" borderId="11" xfId="0" applyFont="1" applyFill="1" applyBorder="1" applyAlignment="1">
      <alignment horizontal="left"/>
    </xf>
    <xf numFmtId="0" fontId="17" fillId="2" borderId="9"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0" xfId="0" applyFont="1" applyFill="1" applyAlignment="1">
      <alignment horizontal="left" vertical="center"/>
    </xf>
    <xf numFmtId="0" fontId="20" fillId="2" borderId="0" xfId="0" applyFont="1" applyFill="1" applyAlignment="1">
      <alignment horizontal="left" vertical="top" wrapText="1"/>
    </xf>
  </cellXfs>
  <cellStyles count="9">
    <cellStyle name="Comma" xfId="1" builtinId="3"/>
    <cellStyle name="Comma 3" xfId="7"/>
    <cellStyle name="Currency" xfId="2" builtinId="4"/>
    <cellStyle name="Currency 3" xfId="8"/>
    <cellStyle name="Hyperlink 2" xfId="4"/>
    <cellStyle name="Normal" xfId="0" builtinId="0"/>
    <cellStyle name="Normal 2 2" xfId="6"/>
    <cellStyle name="Normal 3" xfId="5"/>
    <cellStyle name="Percent" xfId="3" builtinId="5"/>
  </cellStyles>
  <dxfs count="90">
    <dxf>
      <font>
        <color rgb="FFFF0000"/>
      </font>
      <fill>
        <patternFill>
          <bgColor rgb="FFFFFF00"/>
        </patternFill>
      </fill>
    </dxf>
    <dxf>
      <font>
        <color rgb="FFFF0000"/>
      </font>
      <fill>
        <patternFill>
          <bgColor rgb="FFFFFF00"/>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strike val="0"/>
        <outline val="0"/>
        <shadow val="0"/>
        <u val="none"/>
        <vertAlign val="baseline"/>
        <color auto="1"/>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right" vertical="bottom" textRotation="0" wrapText="0" indent="0" justifyLastLine="0" shrinkToFit="0" readingOrder="0"/>
    </dxf>
    <dxf>
      <font>
        <b val="0"/>
        <strike val="0"/>
        <outline val="0"/>
        <shadow val="0"/>
        <u val="none"/>
        <vertAlign val="baseline"/>
        <color auto="1"/>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auto="1"/>
      </font>
      <fill>
        <patternFill>
          <bgColor rgb="FF92D050"/>
        </patternFill>
      </fill>
    </dxf>
    <dxf>
      <font>
        <color rgb="FFFF0000"/>
      </font>
      <fill>
        <patternFill>
          <bgColor rgb="FFFFFF00"/>
        </patternFill>
      </fill>
    </dxf>
    <dxf>
      <font>
        <color rgb="FFFF0000"/>
      </font>
      <fill>
        <patternFill>
          <bgColor rgb="FFFFFF00"/>
        </patternFill>
      </fill>
    </dxf>
    <dxf>
      <font>
        <color auto="1"/>
      </font>
      <fill>
        <patternFill>
          <bgColor rgb="FF92D05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Sheet1!$A$1"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3.wdp"/><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61233</xdr:colOff>
      <xdr:row>0</xdr:row>
      <xdr:rowOff>74839</xdr:rowOff>
    </xdr:from>
    <xdr:to>
      <xdr:col>1</xdr:col>
      <xdr:colOff>3011976</xdr:colOff>
      <xdr:row>3</xdr:row>
      <xdr:rowOff>95250</xdr:rowOff>
    </xdr:to>
    <xdr:pic>
      <xdr:nvPicPr>
        <xdr:cNvPr id="3"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44929" y="74839"/>
          <a:ext cx="2950743" cy="59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55959</xdr:colOff>
      <xdr:row>0</xdr:row>
      <xdr:rowOff>89297</xdr:rowOff>
    </xdr:from>
    <xdr:to>
      <xdr:col>1</xdr:col>
      <xdr:colOff>2606927</xdr:colOff>
      <xdr:row>3</xdr:row>
      <xdr:rowOff>22622</xdr:rowOff>
    </xdr:to>
    <xdr:pic>
      <xdr:nvPicPr>
        <xdr:cNvPr id="3111"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58365" y="89297"/>
          <a:ext cx="2550968"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0</xdr:row>
      <xdr:rowOff>63500</xdr:rowOff>
    </xdr:from>
    <xdr:to>
      <xdr:col>1</xdr:col>
      <xdr:colOff>2679738</xdr:colOff>
      <xdr:row>3</xdr:row>
      <xdr:rowOff>16608</xdr:rowOff>
    </xdr:to>
    <xdr:pic>
      <xdr:nvPicPr>
        <xdr:cNvPr id="7"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66700" y="63500"/>
          <a:ext cx="2546388" cy="5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68118</xdr:colOff>
      <xdr:row>0</xdr:row>
      <xdr:rowOff>85436</xdr:rowOff>
    </xdr:from>
    <xdr:to>
      <xdr:col>1</xdr:col>
      <xdr:colOff>2980421</xdr:colOff>
      <xdr:row>3</xdr:row>
      <xdr:rowOff>98136</xdr:rowOff>
    </xdr:to>
    <xdr:pic>
      <xdr:nvPicPr>
        <xdr:cNvPr id="4"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49959" y="85436"/>
          <a:ext cx="2912303"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9</xdr:row>
          <xdr:rowOff>114300</xdr:rowOff>
        </xdr:from>
        <xdr:to>
          <xdr:col>9</xdr:col>
          <xdr:colOff>1228725</xdr:colOff>
          <xdr:row>9</xdr:row>
          <xdr:rowOff>409575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 property was developed to include commercial income into gross effective income.</a:t>
              </a:r>
            </a:p>
          </xdr:txBody>
        </xdr:sp>
        <xdr:clientData/>
      </xdr:twoCellAnchor>
    </mc:Choice>
    <mc:Fallback/>
  </mc:AlternateContent>
  <xdr:twoCellAnchor editAs="oneCell">
    <xdr:from>
      <xdr:col>1</xdr:col>
      <xdr:colOff>74839</xdr:colOff>
      <xdr:row>0</xdr:row>
      <xdr:rowOff>95250</xdr:rowOff>
    </xdr:from>
    <xdr:to>
      <xdr:col>1</xdr:col>
      <xdr:colOff>2788166</xdr:colOff>
      <xdr:row>3</xdr:row>
      <xdr:rowOff>68036</xdr:rowOff>
    </xdr:to>
    <xdr:pic>
      <xdr:nvPicPr>
        <xdr:cNvPr id="5"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58535" y="95250"/>
          <a:ext cx="2713327"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65942</xdr:colOff>
      <xdr:row>0</xdr:row>
      <xdr:rowOff>73269</xdr:rowOff>
    </xdr:from>
    <xdr:to>
      <xdr:col>1</xdr:col>
      <xdr:colOff>3134090</xdr:colOff>
      <xdr:row>3</xdr:row>
      <xdr:rowOff>117231</xdr:rowOff>
    </xdr:to>
    <xdr:pic>
      <xdr:nvPicPr>
        <xdr:cNvPr id="3" name="Picture 1" descr="MSHAlogo BLACK"/>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249115" y="73269"/>
          <a:ext cx="3068148" cy="615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1666875</xdr:colOff>
      <xdr:row>0</xdr:row>
      <xdr:rowOff>725365</xdr:rowOff>
    </xdr:to>
    <xdr:pic>
      <xdr:nvPicPr>
        <xdr:cNvPr id="3" name="Picture 2" descr="MSH_letterhead-top"/>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268"/>
        <a:stretch/>
      </xdr:blipFill>
      <xdr:spPr bwMode="auto">
        <a:xfrm>
          <a:off x="0" y="0"/>
          <a:ext cx="8524875" cy="725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for%20Prolink%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8138FCA5\StandardizedFinancials_ProLink%20Standard%20Template%203%20Tab%20v5%2020200625_MSHA%20Ry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g-fileserver4\dept\Users\wbonsant\Downloads\StandardizedFinancials_ProLink%20Standard%20Template%203%20Tab%20v5%20202006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eneral directions"/>
      <sheetName val="SD_Dropdowns"/>
      <sheetName val="2-Rent Schedule Section 8"/>
      <sheetName val="3-Rent Sch S8, LIHTC, FH &amp; RLP"/>
      <sheetName val="4-Mgmt Svcs Addendum A"/>
      <sheetName val="5-RSC Addendum B"/>
      <sheetName val="6-Transaction Schedules"/>
      <sheetName val="7-Commercial Schedule"/>
      <sheetName val="P&amp;L"/>
      <sheetName val="Prolink"/>
      <sheetName val="MH Review Worksheet 2022"/>
      <sheetName val="8-Annual Budget"/>
      <sheetName val="Budget Review Repor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B11">
            <v>0.3</v>
          </cell>
        </row>
        <row r="12">
          <cell r="B12" t="str">
            <v>30% PBV</v>
          </cell>
        </row>
        <row r="13">
          <cell r="B13">
            <v>0.4</v>
          </cell>
        </row>
        <row r="14">
          <cell r="B14" t="str">
            <v>40% PBV</v>
          </cell>
        </row>
        <row r="15">
          <cell r="B15">
            <v>0.5</v>
          </cell>
        </row>
        <row r="16">
          <cell r="B16" t="str">
            <v>50% PBV</v>
          </cell>
        </row>
        <row r="17">
          <cell r="B17">
            <v>0.6</v>
          </cell>
        </row>
        <row r="18">
          <cell r="B18" t="str">
            <v>60% PBV</v>
          </cell>
        </row>
        <row r="19">
          <cell r="B19" t="str">
            <v>30% LH</v>
          </cell>
        </row>
        <row r="20">
          <cell r="B20" t="str">
            <v>40% LH</v>
          </cell>
        </row>
        <row r="21">
          <cell r="B21" t="str">
            <v>50% LH</v>
          </cell>
        </row>
        <row r="22">
          <cell r="B22" t="str">
            <v>60% LH</v>
          </cell>
        </row>
        <row r="23">
          <cell r="B23" t="str">
            <v>30% HH</v>
          </cell>
        </row>
        <row r="24">
          <cell r="B24" t="str">
            <v>40% HH</v>
          </cell>
        </row>
        <row r="25">
          <cell r="B25" t="str">
            <v>50% HH</v>
          </cell>
        </row>
        <row r="26">
          <cell r="B26" t="str">
            <v>60% HH</v>
          </cell>
        </row>
        <row r="27">
          <cell r="B27" t="str">
            <v>30% LH PBV</v>
          </cell>
        </row>
        <row r="28">
          <cell r="B28" t="str">
            <v>40% LH PBV</v>
          </cell>
        </row>
        <row r="29">
          <cell r="B29" t="str">
            <v>50% LH PBV</v>
          </cell>
        </row>
        <row r="30">
          <cell r="B30" t="str">
            <v>60% LH PBV</v>
          </cell>
        </row>
        <row r="31">
          <cell r="B31" t="str">
            <v>30% HH PBV</v>
          </cell>
        </row>
        <row r="32">
          <cell r="B32" t="str">
            <v>40% HH PBV</v>
          </cell>
        </row>
        <row r="33">
          <cell r="B33" t="str">
            <v>50% HH PBV</v>
          </cell>
        </row>
        <row r="34">
          <cell r="B34" t="str">
            <v>60% HH PBV</v>
          </cell>
        </row>
        <row r="35">
          <cell r="B35">
            <v>0.8</v>
          </cell>
        </row>
        <row r="36">
          <cell r="B36" t="str">
            <v>HTF</v>
          </cell>
        </row>
        <row r="37">
          <cell r="B37" t="str">
            <v>811 PRA</v>
          </cell>
        </row>
        <row r="38">
          <cell r="B38" t="str">
            <v>Market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History"/>
      <sheetName val="Main"/>
      <sheetName val="Balance Sheet"/>
      <sheetName val="SD_Dropdowns"/>
      <sheetName val="P&amp;L"/>
      <sheetName val="Cash Flow Statement"/>
      <sheetName val="Other"/>
      <sheetName val="Validation"/>
    </sheetNames>
    <sheetDataSet>
      <sheetData sheetId="0"/>
      <sheetData sheetId="1"/>
      <sheetData sheetId="2"/>
      <sheetData sheetId="3">
        <row r="2">
          <cell r="C2" t="str">
            <v>Yes</v>
          </cell>
          <cell r="E2" t="str">
            <v>Trial Balance</v>
          </cell>
          <cell r="G2" t="str">
            <v>Unqualified</v>
          </cell>
          <cell r="I2" t="str">
            <v>Unqualified</v>
          </cell>
        </row>
        <row r="3">
          <cell r="C3" t="str">
            <v>No</v>
          </cell>
          <cell r="E3" t="str">
            <v>CPA Compiled/Reviewed</v>
          </cell>
          <cell r="G3" t="str">
            <v>Qualified</v>
          </cell>
          <cell r="I3" t="str">
            <v>Qualified</v>
          </cell>
        </row>
        <row r="4">
          <cell r="E4" t="str">
            <v>Audited</v>
          </cell>
          <cell r="G4" t="str">
            <v>Adverse</v>
          </cell>
          <cell r="I4" t="str">
            <v>Not Applicable</v>
          </cell>
        </row>
        <row r="5">
          <cell r="G5" t="str">
            <v>Modified</v>
          </cell>
          <cell r="I5" t="str">
            <v>Not Submitted</v>
          </cell>
        </row>
        <row r="6">
          <cell r="G6" t="str">
            <v>Owner/Agent Submission</v>
          </cell>
        </row>
        <row r="7">
          <cell r="G7" t="str">
            <v>Unmodified</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History"/>
      <sheetName val="Main"/>
      <sheetName val="Balance Sheet"/>
      <sheetName val="SD_Dropdowns"/>
      <sheetName val="Cash Flow Statement"/>
      <sheetName val="Other"/>
      <sheetName val="Validation"/>
    </sheetNames>
    <sheetDataSet>
      <sheetData sheetId="0" refreshError="1"/>
      <sheetData sheetId="1" refreshError="1"/>
      <sheetData sheetId="2" refreshError="1"/>
      <sheetData sheetId="3">
        <row r="2">
          <cell r="C2" t="str">
            <v>Yes</v>
          </cell>
          <cell r="E2" t="str">
            <v>Trial Balance</v>
          </cell>
          <cell r="G2" t="str">
            <v>Unqualified</v>
          </cell>
          <cell r="I2" t="str">
            <v>Unqualified</v>
          </cell>
        </row>
        <row r="3">
          <cell r="C3" t="str">
            <v>No</v>
          </cell>
          <cell r="E3" t="str">
            <v>CPA Compiled/Reviewed</v>
          </cell>
          <cell r="G3" t="str">
            <v>Qualified</v>
          </cell>
          <cell r="I3" t="str">
            <v>Qualified</v>
          </cell>
        </row>
        <row r="4">
          <cell r="E4" t="str">
            <v>Audited</v>
          </cell>
          <cell r="G4" t="str">
            <v>Adverse</v>
          </cell>
          <cell r="I4" t="str">
            <v>Not Applicable</v>
          </cell>
        </row>
        <row r="5">
          <cell r="G5" t="str">
            <v>Modified</v>
          </cell>
          <cell r="I5" t="str">
            <v>Not Submitted</v>
          </cell>
        </row>
        <row r="6">
          <cell r="G6" t="str">
            <v>Owner/Agent Submission</v>
          </cell>
        </row>
        <row r="7">
          <cell r="G7" t="str">
            <v>Unmodified</v>
          </cell>
        </row>
      </sheetData>
      <sheetData sheetId="4" refreshError="1"/>
      <sheetData sheetId="5" refreshError="1"/>
      <sheetData sheetId="6" refreshError="1"/>
    </sheetDataSet>
  </externalBook>
</externalLink>
</file>

<file path=xl/tables/table1.xml><?xml version="1.0" encoding="utf-8"?>
<table xmlns="http://schemas.openxmlformats.org/spreadsheetml/2006/main" id="1" name="Table134" displayName="Table134" ref="C3:Q280" totalsRowShown="0" headerRowDxfId="28" dataDxfId="27">
  <autoFilter ref="C3:Q280"/>
  <tableColumns count="15">
    <tableColumn id="1" name="ProLink Account ID_x000a_(Layer 4)" dataDxfId="26" totalsRowDxfId="25"/>
    <tableColumn id="17" name="ProLink Master Account Name_x000a_(Layer 4)" dataDxfId="24" totalsRowDxfId="23"/>
    <tableColumn id="3" name="Agency Config" dataDxfId="22" totalsRowDxfId="21"/>
    <tableColumn id="4" name="Agency Label" dataDxfId="20" totalsRowDxfId="19"/>
    <tableColumn id="10" name="Agency Account ID" dataDxfId="18" totalsRowDxfId="17" dataCellStyle="Comma"/>
    <tableColumn id="55" name="Level" dataDxfId="16" totalsRowDxfId="15"/>
    <tableColumn id="24" name="Data Migration Mapping" dataDxfId="14" totalsRowDxfId="13"/>
    <tableColumn id="7" name="Data Migration Mapping for Budget" totalsRowDxfId="12"/>
    <tableColumn id="8" name="AFR Template Mapping GET" totalsRowDxfId="11"/>
    <tableColumn id="9" name="AFR Template Mapping GET for surplus cash" totalsRowDxfId="10"/>
    <tableColumn id="11" name="HUD Account ID" dataDxfId="9" totalsRowDxfId="8"/>
    <tableColumn id="2" name="HUD Account Name" dataDxfId="7" totalsRowDxfId="6"/>
    <tableColumn id="56" name="Amount" dataDxfId="5" dataCellStyle="Currency"/>
    <tableColumn id="6" name="Expected Sign" dataDxfId="4" dataCellStyle="Currency"/>
    <tableColumn id="5" name="Comment" dataDxfId="3" totalsRow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table" Target="../tables/table1.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7"/>
  <sheetViews>
    <sheetView topLeftCell="A7" zoomScale="110" zoomScaleNormal="110" workbookViewId="0">
      <selection activeCell="B16" sqref="B16"/>
    </sheetView>
  </sheetViews>
  <sheetFormatPr defaultRowHeight="12.75" x14ac:dyDescent="0.2"/>
  <cols>
    <col min="1" max="1" width="2.7109375" style="96" customWidth="1"/>
    <col min="2" max="2" width="50.140625" style="96" customWidth="1"/>
    <col min="3" max="3" width="9.7109375" style="96" customWidth="1"/>
    <col min="4" max="4" width="13.140625" style="96" customWidth="1"/>
    <col min="5" max="5" width="10.5703125" style="96" customWidth="1"/>
    <col min="6" max="6" width="8.85546875" style="96" customWidth="1"/>
    <col min="7" max="8" width="9.7109375" style="96" customWidth="1"/>
    <col min="9" max="9" width="9.140625" style="96" customWidth="1"/>
    <col min="10" max="10" width="47.7109375" style="96" customWidth="1"/>
    <col min="11" max="256" width="9.140625" style="96"/>
    <col min="257" max="257" width="2.7109375" style="96" customWidth="1"/>
    <col min="258" max="258" width="29.85546875" style="96" customWidth="1"/>
    <col min="259" max="260" width="9.7109375" style="96" customWidth="1"/>
    <col min="261" max="261" width="10.5703125" style="96" customWidth="1"/>
    <col min="262" max="262" width="9.85546875" style="96" customWidth="1"/>
    <col min="263" max="264" width="9.7109375" style="96" customWidth="1"/>
    <col min="265" max="265" width="9.140625" style="96" customWidth="1"/>
    <col min="266" max="512" width="9.140625" style="96"/>
    <col min="513" max="513" width="2.7109375" style="96" customWidth="1"/>
    <col min="514" max="514" width="29.85546875" style="96" customWidth="1"/>
    <col min="515" max="516" width="9.7109375" style="96" customWidth="1"/>
    <col min="517" max="517" width="10.5703125" style="96" customWidth="1"/>
    <col min="518" max="518" width="9.85546875" style="96" customWidth="1"/>
    <col min="519" max="520" width="9.7109375" style="96" customWidth="1"/>
    <col min="521" max="521" width="9.140625" style="96" customWidth="1"/>
    <col min="522" max="768" width="9.140625" style="96"/>
    <col min="769" max="769" width="2.7109375" style="96" customWidth="1"/>
    <col min="770" max="770" width="29.85546875" style="96" customWidth="1"/>
    <col min="771" max="772" width="9.7109375" style="96" customWidth="1"/>
    <col min="773" max="773" width="10.5703125" style="96" customWidth="1"/>
    <col min="774" max="774" width="9.85546875" style="96" customWidth="1"/>
    <col min="775" max="776" width="9.7109375" style="96" customWidth="1"/>
    <col min="777" max="777" width="9.140625" style="96" customWidth="1"/>
    <col min="778" max="1024" width="9.140625" style="96"/>
    <col min="1025" max="1025" width="2.7109375" style="96" customWidth="1"/>
    <col min="1026" max="1026" width="29.85546875" style="96" customWidth="1"/>
    <col min="1027" max="1028" width="9.7109375" style="96" customWidth="1"/>
    <col min="1029" max="1029" width="10.5703125" style="96" customWidth="1"/>
    <col min="1030" max="1030" width="9.85546875" style="96" customWidth="1"/>
    <col min="1031" max="1032" width="9.7109375" style="96" customWidth="1"/>
    <col min="1033" max="1033" width="9.140625" style="96" customWidth="1"/>
    <col min="1034" max="1280" width="9.140625" style="96"/>
    <col min="1281" max="1281" width="2.7109375" style="96" customWidth="1"/>
    <col min="1282" max="1282" width="29.85546875" style="96" customWidth="1"/>
    <col min="1283" max="1284" width="9.7109375" style="96" customWidth="1"/>
    <col min="1285" max="1285" width="10.5703125" style="96" customWidth="1"/>
    <col min="1286" max="1286" width="9.85546875" style="96" customWidth="1"/>
    <col min="1287" max="1288" width="9.7109375" style="96" customWidth="1"/>
    <col min="1289" max="1289" width="9.140625" style="96" customWidth="1"/>
    <col min="1290" max="1536" width="9.140625" style="96"/>
    <col min="1537" max="1537" width="2.7109375" style="96" customWidth="1"/>
    <col min="1538" max="1538" width="29.85546875" style="96" customWidth="1"/>
    <col min="1539" max="1540" width="9.7109375" style="96" customWidth="1"/>
    <col min="1541" max="1541" width="10.5703125" style="96" customWidth="1"/>
    <col min="1542" max="1542" width="9.85546875" style="96" customWidth="1"/>
    <col min="1543" max="1544" width="9.7109375" style="96" customWidth="1"/>
    <col min="1545" max="1545" width="9.140625" style="96" customWidth="1"/>
    <col min="1546" max="1792" width="9.140625" style="96"/>
    <col min="1793" max="1793" width="2.7109375" style="96" customWidth="1"/>
    <col min="1794" max="1794" width="29.85546875" style="96" customWidth="1"/>
    <col min="1795" max="1796" width="9.7109375" style="96" customWidth="1"/>
    <col min="1797" max="1797" width="10.5703125" style="96" customWidth="1"/>
    <col min="1798" max="1798" width="9.85546875" style="96" customWidth="1"/>
    <col min="1799" max="1800" width="9.7109375" style="96" customWidth="1"/>
    <col min="1801" max="1801" width="9.140625" style="96" customWidth="1"/>
    <col min="1802" max="2048" width="9.140625" style="96"/>
    <col min="2049" max="2049" width="2.7109375" style="96" customWidth="1"/>
    <col min="2050" max="2050" width="29.85546875" style="96" customWidth="1"/>
    <col min="2051" max="2052" width="9.7109375" style="96" customWidth="1"/>
    <col min="2053" max="2053" width="10.5703125" style="96" customWidth="1"/>
    <col min="2054" max="2054" width="9.85546875" style="96" customWidth="1"/>
    <col min="2055" max="2056" width="9.7109375" style="96" customWidth="1"/>
    <col min="2057" max="2057" width="9.140625" style="96" customWidth="1"/>
    <col min="2058" max="2304" width="9.140625" style="96"/>
    <col min="2305" max="2305" width="2.7109375" style="96" customWidth="1"/>
    <col min="2306" max="2306" width="29.85546875" style="96" customWidth="1"/>
    <col min="2307" max="2308" width="9.7109375" style="96" customWidth="1"/>
    <col min="2309" max="2309" width="10.5703125" style="96" customWidth="1"/>
    <col min="2310" max="2310" width="9.85546875" style="96" customWidth="1"/>
    <col min="2311" max="2312" width="9.7109375" style="96" customWidth="1"/>
    <col min="2313" max="2313" width="9.140625" style="96" customWidth="1"/>
    <col min="2314" max="2560" width="9.140625" style="96"/>
    <col min="2561" max="2561" width="2.7109375" style="96" customWidth="1"/>
    <col min="2562" max="2562" width="29.85546875" style="96" customWidth="1"/>
    <col min="2563" max="2564" width="9.7109375" style="96" customWidth="1"/>
    <col min="2565" max="2565" width="10.5703125" style="96" customWidth="1"/>
    <col min="2566" max="2566" width="9.85546875" style="96" customWidth="1"/>
    <col min="2567" max="2568" width="9.7109375" style="96" customWidth="1"/>
    <col min="2569" max="2569" width="9.140625" style="96" customWidth="1"/>
    <col min="2570" max="2816" width="9.140625" style="96"/>
    <col min="2817" max="2817" width="2.7109375" style="96" customWidth="1"/>
    <col min="2818" max="2818" width="29.85546875" style="96" customWidth="1"/>
    <col min="2819" max="2820" width="9.7109375" style="96" customWidth="1"/>
    <col min="2821" max="2821" width="10.5703125" style="96" customWidth="1"/>
    <col min="2822" max="2822" width="9.85546875" style="96" customWidth="1"/>
    <col min="2823" max="2824" width="9.7109375" style="96" customWidth="1"/>
    <col min="2825" max="2825" width="9.140625" style="96" customWidth="1"/>
    <col min="2826" max="3072" width="9.140625" style="96"/>
    <col min="3073" max="3073" width="2.7109375" style="96" customWidth="1"/>
    <col min="3074" max="3074" width="29.85546875" style="96" customWidth="1"/>
    <col min="3075" max="3076" width="9.7109375" style="96" customWidth="1"/>
    <col min="3077" max="3077" width="10.5703125" style="96" customWidth="1"/>
    <col min="3078" max="3078" width="9.85546875" style="96" customWidth="1"/>
    <col min="3079" max="3080" width="9.7109375" style="96" customWidth="1"/>
    <col min="3081" max="3081" width="9.140625" style="96" customWidth="1"/>
    <col min="3082" max="3328" width="9.140625" style="96"/>
    <col min="3329" max="3329" width="2.7109375" style="96" customWidth="1"/>
    <col min="3330" max="3330" width="29.85546875" style="96" customWidth="1"/>
    <col min="3331" max="3332" width="9.7109375" style="96" customWidth="1"/>
    <col min="3333" max="3333" width="10.5703125" style="96" customWidth="1"/>
    <col min="3334" max="3334" width="9.85546875" style="96" customWidth="1"/>
    <col min="3335" max="3336" width="9.7109375" style="96" customWidth="1"/>
    <col min="3337" max="3337" width="9.140625" style="96" customWidth="1"/>
    <col min="3338" max="3584" width="9.140625" style="96"/>
    <col min="3585" max="3585" width="2.7109375" style="96" customWidth="1"/>
    <col min="3586" max="3586" width="29.85546875" style="96" customWidth="1"/>
    <col min="3587" max="3588" width="9.7109375" style="96" customWidth="1"/>
    <col min="3589" max="3589" width="10.5703125" style="96" customWidth="1"/>
    <col min="3590" max="3590" width="9.85546875" style="96" customWidth="1"/>
    <col min="3591" max="3592" width="9.7109375" style="96" customWidth="1"/>
    <col min="3593" max="3593" width="9.140625" style="96" customWidth="1"/>
    <col min="3594" max="3840" width="9.140625" style="96"/>
    <col min="3841" max="3841" width="2.7109375" style="96" customWidth="1"/>
    <col min="3842" max="3842" width="29.85546875" style="96" customWidth="1"/>
    <col min="3843" max="3844" width="9.7109375" style="96" customWidth="1"/>
    <col min="3845" max="3845" width="10.5703125" style="96" customWidth="1"/>
    <col min="3846" max="3846" width="9.85546875" style="96" customWidth="1"/>
    <col min="3847" max="3848" width="9.7109375" style="96" customWidth="1"/>
    <col min="3849" max="3849" width="9.140625" style="96" customWidth="1"/>
    <col min="3850" max="4096" width="9.140625" style="96"/>
    <col min="4097" max="4097" width="2.7109375" style="96" customWidth="1"/>
    <col min="4098" max="4098" width="29.85546875" style="96" customWidth="1"/>
    <col min="4099" max="4100" width="9.7109375" style="96" customWidth="1"/>
    <col min="4101" max="4101" width="10.5703125" style="96" customWidth="1"/>
    <col min="4102" max="4102" width="9.85546875" style="96" customWidth="1"/>
    <col min="4103" max="4104" width="9.7109375" style="96" customWidth="1"/>
    <col min="4105" max="4105" width="9.140625" style="96" customWidth="1"/>
    <col min="4106" max="4352" width="9.140625" style="96"/>
    <col min="4353" max="4353" width="2.7109375" style="96" customWidth="1"/>
    <col min="4354" max="4354" width="29.85546875" style="96" customWidth="1"/>
    <col min="4355" max="4356" width="9.7109375" style="96" customWidth="1"/>
    <col min="4357" max="4357" width="10.5703125" style="96" customWidth="1"/>
    <col min="4358" max="4358" width="9.85546875" style="96" customWidth="1"/>
    <col min="4359" max="4360" width="9.7109375" style="96" customWidth="1"/>
    <col min="4361" max="4361" width="9.140625" style="96" customWidth="1"/>
    <col min="4362" max="4608" width="9.140625" style="96"/>
    <col min="4609" max="4609" width="2.7109375" style="96" customWidth="1"/>
    <col min="4610" max="4610" width="29.85546875" style="96" customWidth="1"/>
    <col min="4611" max="4612" width="9.7109375" style="96" customWidth="1"/>
    <col min="4613" max="4613" width="10.5703125" style="96" customWidth="1"/>
    <col min="4614" max="4614" width="9.85546875" style="96" customWidth="1"/>
    <col min="4615" max="4616" width="9.7109375" style="96" customWidth="1"/>
    <col min="4617" max="4617" width="9.140625" style="96" customWidth="1"/>
    <col min="4618" max="4864" width="9.140625" style="96"/>
    <col min="4865" max="4865" width="2.7109375" style="96" customWidth="1"/>
    <col min="4866" max="4866" width="29.85546875" style="96" customWidth="1"/>
    <col min="4867" max="4868" width="9.7109375" style="96" customWidth="1"/>
    <col min="4869" max="4869" width="10.5703125" style="96" customWidth="1"/>
    <col min="4870" max="4870" width="9.85546875" style="96" customWidth="1"/>
    <col min="4871" max="4872" width="9.7109375" style="96" customWidth="1"/>
    <col min="4873" max="4873" width="9.140625" style="96" customWidth="1"/>
    <col min="4874" max="5120" width="9.140625" style="96"/>
    <col min="5121" max="5121" width="2.7109375" style="96" customWidth="1"/>
    <col min="5122" max="5122" width="29.85546875" style="96" customWidth="1"/>
    <col min="5123" max="5124" width="9.7109375" style="96" customWidth="1"/>
    <col min="5125" max="5125" width="10.5703125" style="96" customWidth="1"/>
    <col min="5126" max="5126" width="9.85546875" style="96" customWidth="1"/>
    <col min="5127" max="5128" width="9.7109375" style="96" customWidth="1"/>
    <col min="5129" max="5129" width="9.140625" style="96" customWidth="1"/>
    <col min="5130" max="5376" width="9.140625" style="96"/>
    <col min="5377" max="5377" width="2.7109375" style="96" customWidth="1"/>
    <col min="5378" max="5378" width="29.85546875" style="96" customWidth="1"/>
    <col min="5379" max="5380" width="9.7109375" style="96" customWidth="1"/>
    <col min="5381" max="5381" width="10.5703125" style="96" customWidth="1"/>
    <col min="5382" max="5382" width="9.85546875" style="96" customWidth="1"/>
    <col min="5383" max="5384" width="9.7109375" style="96" customWidth="1"/>
    <col min="5385" max="5385" width="9.140625" style="96" customWidth="1"/>
    <col min="5386" max="5632" width="9.140625" style="96"/>
    <col min="5633" max="5633" width="2.7109375" style="96" customWidth="1"/>
    <col min="5634" max="5634" width="29.85546875" style="96" customWidth="1"/>
    <col min="5635" max="5636" width="9.7109375" style="96" customWidth="1"/>
    <col min="5637" max="5637" width="10.5703125" style="96" customWidth="1"/>
    <col min="5638" max="5638" width="9.85546875" style="96" customWidth="1"/>
    <col min="5639" max="5640" width="9.7109375" style="96" customWidth="1"/>
    <col min="5641" max="5641" width="9.140625" style="96" customWidth="1"/>
    <col min="5642" max="5888" width="9.140625" style="96"/>
    <col min="5889" max="5889" width="2.7109375" style="96" customWidth="1"/>
    <col min="5890" max="5890" width="29.85546875" style="96" customWidth="1"/>
    <col min="5891" max="5892" width="9.7109375" style="96" customWidth="1"/>
    <col min="5893" max="5893" width="10.5703125" style="96" customWidth="1"/>
    <col min="5894" max="5894" width="9.85546875" style="96" customWidth="1"/>
    <col min="5895" max="5896" width="9.7109375" style="96" customWidth="1"/>
    <col min="5897" max="5897" width="9.140625" style="96" customWidth="1"/>
    <col min="5898" max="6144" width="9.140625" style="96"/>
    <col min="6145" max="6145" width="2.7109375" style="96" customWidth="1"/>
    <col min="6146" max="6146" width="29.85546875" style="96" customWidth="1"/>
    <col min="6147" max="6148" width="9.7109375" style="96" customWidth="1"/>
    <col min="6149" max="6149" width="10.5703125" style="96" customWidth="1"/>
    <col min="6150" max="6150" width="9.85546875" style="96" customWidth="1"/>
    <col min="6151" max="6152" width="9.7109375" style="96" customWidth="1"/>
    <col min="6153" max="6153" width="9.140625" style="96" customWidth="1"/>
    <col min="6154" max="6400" width="9.140625" style="96"/>
    <col min="6401" max="6401" width="2.7109375" style="96" customWidth="1"/>
    <col min="6402" max="6402" width="29.85546875" style="96" customWidth="1"/>
    <col min="6403" max="6404" width="9.7109375" style="96" customWidth="1"/>
    <col min="6405" max="6405" width="10.5703125" style="96" customWidth="1"/>
    <col min="6406" max="6406" width="9.85546875" style="96" customWidth="1"/>
    <col min="6407" max="6408" width="9.7109375" style="96" customWidth="1"/>
    <col min="6409" max="6409" width="9.140625" style="96" customWidth="1"/>
    <col min="6410" max="6656" width="9.140625" style="96"/>
    <col min="6657" max="6657" width="2.7109375" style="96" customWidth="1"/>
    <col min="6658" max="6658" width="29.85546875" style="96" customWidth="1"/>
    <col min="6659" max="6660" width="9.7109375" style="96" customWidth="1"/>
    <col min="6661" max="6661" width="10.5703125" style="96" customWidth="1"/>
    <col min="6662" max="6662" width="9.85546875" style="96" customWidth="1"/>
    <col min="6663" max="6664" width="9.7109375" style="96" customWidth="1"/>
    <col min="6665" max="6665" width="9.140625" style="96" customWidth="1"/>
    <col min="6666" max="6912" width="9.140625" style="96"/>
    <col min="6913" max="6913" width="2.7109375" style="96" customWidth="1"/>
    <col min="6914" max="6914" width="29.85546875" style="96" customWidth="1"/>
    <col min="6915" max="6916" width="9.7109375" style="96" customWidth="1"/>
    <col min="6917" max="6917" width="10.5703125" style="96" customWidth="1"/>
    <col min="6918" max="6918" width="9.85546875" style="96" customWidth="1"/>
    <col min="6919" max="6920" width="9.7109375" style="96" customWidth="1"/>
    <col min="6921" max="6921" width="9.140625" style="96" customWidth="1"/>
    <col min="6922" max="7168" width="9.140625" style="96"/>
    <col min="7169" max="7169" width="2.7109375" style="96" customWidth="1"/>
    <col min="7170" max="7170" width="29.85546875" style="96" customWidth="1"/>
    <col min="7171" max="7172" width="9.7109375" style="96" customWidth="1"/>
    <col min="7173" max="7173" width="10.5703125" style="96" customWidth="1"/>
    <col min="7174" max="7174" width="9.85546875" style="96" customWidth="1"/>
    <col min="7175" max="7176" width="9.7109375" style="96" customWidth="1"/>
    <col min="7177" max="7177" width="9.140625" style="96" customWidth="1"/>
    <col min="7178" max="7424" width="9.140625" style="96"/>
    <col min="7425" max="7425" width="2.7109375" style="96" customWidth="1"/>
    <col min="7426" max="7426" width="29.85546875" style="96" customWidth="1"/>
    <col min="7427" max="7428" width="9.7109375" style="96" customWidth="1"/>
    <col min="7429" max="7429" width="10.5703125" style="96" customWidth="1"/>
    <col min="7430" max="7430" width="9.85546875" style="96" customWidth="1"/>
    <col min="7431" max="7432" width="9.7109375" style="96" customWidth="1"/>
    <col min="7433" max="7433" width="9.140625" style="96" customWidth="1"/>
    <col min="7434" max="7680" width="9.140625" style="96"/>
    <col min="7681" max="7681" width="2.7109375" style="96" customWidth="1"/>
    <col min="7682" max="7682" width="29.85546875" style="96" customWidth="1"/>
    <col min="7683" max="7684" width="9.7109375" style="96" customWidth="1"/>
    <col min="7685" max="7685" width="10.5703125" style="96" customWidth="1"/>
    <col min="7686" max="7686" width="9.85546875" style="96" customWidth="1"/>
    <col min="7687" max="7688" width="9.7109375" style="96" customWidth="1"/>
    <col min="7689" max="7689" width="9.140625" style="96" customWidth="1"/>
    <col min="7690" max="7936" width="9.140625" style="96"/>
    <col min="7937" max="7937" width="2.7109375" style="96" customWidth="1"/>
    <col min="7938" max="7938" width="29.85546875" style="96" customWidth="1"/>
    <col min="7939" max="7940" width="9.7109375" style="96" customWidth="1"/>
    <col min="7941" max="7941" width="10.5703125" style="96" customWidth="1"/>
    <col min="7942" max="7942" width="9.85546875" style="96" customWidth="1"/>
    <col min="7943" max="7944" width="9.7109375" style="96" customWidth="1"/>
    <col min="7945" max="7945" width="9.140625" style="96" customWidth="1"/>
    <col min="7946" max="8192" width="9.140625" style="96"/>
    <col min="8193" max="8193" width="2.7109375" style="96" customWidth="1"/>
    <col min="8194" max="8194" width="29.85546875" style="96" customWidth="1"/>
    <col min="8195" max="8196" width="9.7109375" style="96" customWidth="1"/>
    <col min="8197" max="8197" width="10.5703125" style="96" customWidth="1"/>
    <col min="8198" max="8198" width="9.85546875" style="96" customWidth="1"/>
    <col min="8199" max="8200" width="9.7109375" style="96" customWidth="1"/>
    <col min="8201" max="8201" width="9.140625" style="96" customWidth="1"/>
    <col min="8202" max="8448" width="9.140625" style="96"/>
    <col min="8449" max="8449" width="2.7109375" style="96" customWidth="1"/>
    <col min="8450" max="8450" width="29.85546875" style="96" customWidth="1"/>
    <col min="8451" max="8452" width="9.7109375" style="96" customWidth="1"/>
    <col min="8453" max="8453" width="10.5703125" style="96" customWidth="1"/>
    <col min="8454" max="8454" width="9.85546875" style="96" customWidth="1"/>
    <col min="8455" max="8456" width="9.7109375" style="96" customWidth="1"/>
    <col min="8457" max="8457" width="9.140625" style="96" customWidth="1"/>
    <col min="8458" max="8704" width="9.140625" style="96"/>
    <col min="8705" max="8705" width="2.7109375" style="96" customWidth="1"/>
    <col min="8706" max="8706" width="29.85546875" style="96" customWidth="1"/>
    <col min="8707" max="8708" width="9.7109375" style="96" customWidth="1"/>
    <col min="8709" max="8709" width="10.5703125" style="96" customWidth="1"/>
    <col min="8710" max="8710" width="9.85546875" style="96" customWidth="1"/>
    <col min="8711" max="8712" width="9.7109375" style="96" customWidth="1"/>
    <col min="8713" max="8713" width="9.140625" style="96" customWidth="1"/>
    <col min="8714" max="8960" width="9.140625" style="96"/>
    <col min="8961" max="8961" width="2.7109375" style="96" customWidth="1"/>
    <col min="8962" max="8962" width="29.85546875" style="96" customWidth="1"/>
    <col min="8963" max="8964" width="9.7109375" style="96" customWidth="1"/>
    <col min="8965" max="8965" width="10.5703125" style="96" customWidth="1"/>
    <col min="8966" max="8966" width="9.85546875" style="96" customWidth="1"/>
    <col min="8967" max="8968" width="9.7109375" style="96" customWidth="1"/>
    <col min="8969" max="8969" width="9.140625" style="96" customWidth="1"/>
    <col min="8970" max="9216" width="9.140625" style="96"/>
    <col min="9217" max="9217" width="2.7109375" style="96" customWidth="1"/>
    <col min="9218" max="9218" width="29.85546875" style="96" customWidth="1"/>
    <col min="9219" max="9220" width="9.7109375" style="96" customWidth="1"/>
    <col min="9221" max="9221" width="10.5703125" style="96" customWidth="1"/>
    <col min="9222" max="9222" width="9.85546875" style="96" customWidth="1"/>
    <col min="9223" max="9224" width="9.7109375" style="96" customWidth="1"/>
    <col min="9225" max="9225" width="9.140625" style="96" customWidth="1"/>
    <col min="9226" max="9472" width="9.140625" style="96"/>
    <col min="9473" max="9473" width="2.7109375" style="96" customWidth="1"/>
    <col min="9474" max="9474" width="29.85546875" style="96" customWidth="1"/>
    <col min="9475" max="9476" width="9.7109375" style="96" customWidth="1"/>
    <col min="9477" max="9477" width="10.5703125" style="96" customWidth="1"/>
    <col min="9478" max="9478" width="9.85546875" style="96" customWidth="1"/>
    <col min="9479" max="9480" width="9.7109375" style="96" customWidth="1"/>
    <col min="9481" max="9481" width="9.140625" style="96" customWidth="1"/>
    <col min="9482" max="9728" width="9.140625" style="96"/>
    <col min="9729" max="9729" width="2.7109375" style="96" customWidth="1"/>
    <col min="9730" max="9730" width="29.85546875" style="96" customWidth="1"/>
    <col min="9731" max="9732" width="9.7109375" style="96" customWidth="1"/>
    <col min="9733" max="9733" width="10.5703125" style="96" customWidth="1"/>
    <col min="9734" max="9734" width="9.85546875" style="96" customWidth="1"/>
    <col min="9735" max="9736" width="9.7109375" style="96" customWidth="1"/>
    <col min="9737" max="9737" width="9.140625" style="96" customWidth="1"/>
    <col min="9738" max="9984" width="9.140625" style="96"/>
    <col min="9985" max="9985" width="2.7109375" style="96" customWidth="1"/>
    <col min="9986" max="9986" width="29.85546875" style="96" customWidth="1"/>
    <col min="9987" max="9988" width="9.7109375" style="96" customWidth="1"/>
    <col min="9989" max="9989" width="10.5703125" style="96" customWidth="1"/>
    <col min="9990" max="9990" width="9.85546875" style="96" customWidth="1"/>
    <col min="9991" max="9992" width="9.7109375" style="96" customWidth="1"/>
    <col min="9993" max="9993" width="9.140625" style="96" customWidth="1"/>
    <col min="9994" max="10240" width="9.140625" style="96"/>
    <col min="10241" max="10241" width="2.7109375" style="96" customWidth="1"/>
    <col min="10242" max="10242" width="29.85546875" style="96" customWidth="1"/>
    <col min="10243" max="10244" width="9.7109375" style="96" customWidth="1"/>
    <col min="10245" max="10245" width="10.5703125" style="96" customWidth="1"/>
    <col min="10246" max="10246" width="9.85546875" style="96" customWidth="1"/>
    <col min="10247" max="10248" width="9.7109375" style="96" customWidth="1"/>
    <col min="10249" max="10249" width="9.140625" style="96" customWidth="1"/>
    <col min="10250" max="10496" width="9.140625" style="96"/>
    <col min="10497" max="10497" width="2.7109375" style="96" customWidth="1"/>
    <col min="10498" max="10498" width="29.85546875" style="96" customWidth="1"/>
    <col min="10499" max="10500" width="9.7109375" style="96" customWidth="1"/>
    <col min="10501" max="10501" width="10.5703125" style="96" customWidth="1"/>
    <col min="10502" max="10502" width="9.85546875" style="96" customWidth="1"/>
    <col min="10503" max="10504" width="9.7109375" style="96" customWidth="1"/>
    <col min="10505" max="10505" width="9.140625" style="96" customWidth="1"/>
    <col min="10506" max="10752" width="9.140625" style="96"/>
    <col min="10753" max="10753" width="2.7109375" style="96" customWidth="1"/>
    <col min="10754" max="10754" width="29.85546875" style="96" customWidth="1"/>
    <col min="10755" max="10756" width="9.7109375" style="96" customWidth="1"/>
    <col min="10757" max="10757" width="10.5703125" style="96" customWidth="1"/>
    <col min="10758" max="10758" width="9.85546875" style="96" customWidth="1"/>
    <col min="10759" max="10760" width="9.7109375" style="96" customWidth="1"/>
    <col min="10761" max="10761" width="9.140625" style="96" customWidth="1"/>
    <col min="10762" max="11008" width="9.140625" style="96"/>
    <col min="11009" max="11009" width="2.7109375" style="96" customWidth="1"/>
    <col min="11010" max="11010" width="29.85546875" style="96" customWidth="1"/>
    <col min="11011" max="11012" width="9.7109375" style="96" customWidth="1"/>
    <col min="11013" max="11013" width="10.5703125" style="96" customWidth="1"/>
    <col min="11014" max="11014" width="9.85546875" style="96" customWidth="1"/>
    <col min="11015" max="11016" width="9.7109375" style="96" customWidth="1"/>
    <col min="11017" max="11017" width="9.140625" style="96" customWidth="1"/>
    <col min="11018" max="11264" width="9.140625" style="96"/>
    <col min="11265" max="11265" width="2.7109375" style="96" customWidth="1"/>
    <col min="11266" max="11266" width="29.85546875" style="96" customWidth="1"/>
    <col min="11267" max="11268" width="9.7109375" style="96" customWidth="1"/>
    <col min="11269" max="11269" width="10.5703125" style="96" customWidth="1"/>
    <col min="11270" max="11270" width="9.85546875" style="96" customWidth="1"/>
    <col min="11271" max="11272" width="9.7109375" style="96" customWidth="1"/>
    <col min="11273" max="11273" width="9.140625" style="96" customWidth="1"/>
    <col min="11274" max="11520" width="9.140625" style="96"/>
    <col min="11521" max="11521" width="2.7109375" style="96" customWidth="1"/>
    <col min="11522" max="11522" width="29.85546875" style="96" customWidth="1"/>
    <col min="11523" max="11524" width="9.7109375" style="96" customWidth="1"/>
    <col min="11525" max="11525" width="10.5703125" style="96" customWidth="1"/>
    <col min="11526" max="11526" width="9.85546875" style="96" customWidth="1"/>
    <col min="11527" max="11528" width="9.7109375" style="96" customWidth="1"/>
    <col min="11529" max="11529" width="9.140625" style="96" customWidth="1"/>
    <col min="11530" max="11776" width="9.140625" style="96"/>
    <col min="11777" max="11777" width="2.7109375" style="96" customWidth="1"/>
    <col min="11778" max="11778" width="29.85546875" style="96" customWidth="1"/>
    <col min="11779" max="11780" width="9.7109375" style="96" customWidth="1"/>
    <col min="11781" max="11781" width="10.5703125" style="96" customWidth="1"/>
    <col min="11782" max="11782" width="9.85546875" style="96" customWidth="1"/>
    <col min="11783" max="11784" width="9.7109375" style="96" customWidth="1"/>
    <col min="11785" max="11785" width="9.140625" style="96" customWidth="1"/>
    <col min="11786" max="12032" width="9.140625" style="96"/>
    <col min="12033" max="12033" width="2.7109375" style="96" customWidth="1"/>
    <col min="12034" max="12034" width="29.85546875" style="96" customWidth="1"/>
    <col min="12035" max="12036" width="9.7109375" style="96" customWidth="1"/>
    <col min="12037" max="12037" width="10.5703125" style="96" customWidth="1"/>
    <col min="12038" max="12038" width="9.85546875" style="96" customWidth="1"/>
    <col min="12039" max="12040" width="9.7109375" style="96" customWidth="1"/>
    <col min="12041" max="12041" width="9.140625" style="96" customWidth="1"/>
    <col min="12042" max="12288" width="9.140625" style="96"/>
    <col min="12289" max="12289" width="2.7109375" style="96" customWidth="1"/>
    <col min="12290" max="12290" width="29.85546875" style="96" customWidth="1"/>
    <col min="12291" max="12292" width="9.7109375" style="96" customWidth="1"/>
    <col min="12293" max="12293" width="10.5703125" style="96" customWidth="1"/>
    <col min="12294" max="12294" width="9.85546875" style="96" customWidth="1"/>
    <col min="12295" max="12296" width="9.7109375" style="96" customWidth="1"/>
    <col min="12297" max="12297" width="9.140625" style="96" customWidth="1"/>
    <col min="12298" max="12544" width="9.140625" style="96"/>
    <col min="12545" max="12545" width="2.7109375" style="96" customWidth="1"/>
    <col min="12546" max="12546" width="29.85546875" style="96" customWidth="1"/>
    <col min="12547" max="12548" width="9.7109375" style="96" customWidth="1"/>
    <col min="12549" max="12549" width="10.5703125" style="96" customWidth="1"/>
    <col min="12550" max="12550" width="9.85546875" style="96" customWidth="1"/>
    <col min="12551" max="12552" width="9.7109375" style="96" customWidth="1"/>
    <col min="12553" max="12553" width="9.140625" style="96" customWidth="1"/>
    <col min="12554" max="12800" width="9.140625" style="96"/>
    <col min="12801" max="12801" width="2.7109375" style="96" customWidth="1"/>
    <col min="12802" max="12802" width="29.85546875" style="96" customWidth="1"/>
    <col min="12803" max="12804" width="9.7109375" style="96" customWidth="1"/>
    <col min="12805" max="12805" width="10.5703125" style="96" customWidth="1"/>
    <col min="12806" max="12806" width="9.85546875" style="96" customWidth="1"/>
    <col min="12807" max="12808" width="9.7109375" style="96" customWidth="1"/>
    <col min="12809" max="12809" width="9.140625" style="96" customWidth="1"/>
    <col min="12810" max="13056" width="9.140625" style="96"/>
    <col min="13057" max="13057" width="2.7109375" style="96" customWidth="1"/>
    <col min="13058" max="13058" width="29.85546875" style="96" customWidth="1"/>
    <col min="13059" max="13060" width="9.7109375" style="96" customWidth="1"/>
    <col min="13061" max="13061" width="10.5703125" style="96" customWidth="1"/>
    <col min="13062" max="13062" width="9.85546875" style="96" customWidth="1"/>
    <col min="13063" max="13064" width="9.7109375" style="96" customWidth="1"/>
    <col min="13065" max="13065" width="9.140625" style="96" customWidth="1"/>
    <col min="13066" max="13312" width="9.140625" style="96"/>
    <col min="13313" max="13313" width="2.7109375" style="96" customWidth="1"/>
    <col min="13314" max="13314" width="29.85546875" style="96" customWidth="1"/>
    <col min="13315" max="13316" width="9.7109375" style="96" customWidth="1"/>
    <col min="13317" max="13317" width="10.5703125" style="96" customWidth="1"/>
    <col min="13318" max="13318" width="9.85546875" style="96" customWidth="1"/>
    <col min="13319" max="13320" width="9.7109375" style="96" customWidth="1"/>
    <col min="13321" max="13321" width="9.140625" style="96" customWidth="1"/>
    <col min="13322" max="13568" width="9.140625" style="96"/>
    <col min="13569" max="13569" width="2.7109375" style="96" customWidth="1"/>
    <col min="13570" max="13570" width="29.85546875" style="96" customWidth="1"/>
    <col min="13571" max="13572" width="9.7109375" style="96" customWidth="1"/>
    <col min="13573" max="13573" width="10.5703125" style="96" customWidth="1"/>
    <col min="13574" max="13574" width="9.85546875" style="96" customWidth="1"/>
    <col min="13575" max="13576" width="9.7109375" style="96" customWidth="1"/>
    <col min="13577" max="13577" width="9.140625" style="96" customWidth="1"/>
    <col min="13578" max="13824" width="9.140625" style="96"/>
    <col min="13825" max="13825" width="2.7109375" style="96" customWidth="1"/>
    <col min="13826" max="13826" width="29.85546875" style="96" customWidth="1"/>
    <col min="13827" max="13828" width="9.7109375" style="96" customWidth="1"/>
    <col min="13829" max="13829" width="10.5703125" style="96" customWidth="1"/>
    <col min="13830" max="13830" width="9.85546875" style="96" customWidth="1"/>
    <col min="13831" max="13832" width="9.7109375" style="96" customWidth="1"/>
    <col min="13833" max="13833" width="9.140625" style="96" customWidth="1"/>
    <col min="13834" max="14080" width="9.140625" style="96"/>
    <col min="14081" max="14081" width="2.7109375" style="96" customWidth="1"/>
    <col min="14082" max="14082" width="29.85546875" style="96" customWidth="1"/>
    <col min="14083" max="14084" width="9.7109375" style="96" customWidth="1"/>
    <col min="14085" max="14085" width="10.5703125" style="96" customWidth="1"/>
    <col min="14086" max="14086" width="9.85546875" style="96" customWidth="1"/>
    <col min="14087" max="14088" width="9.7109375" style="96" customWidth="1"/>
    <col min="14089" max="14089" width="9.140625" style="96" customWidth="1"/>
    <col min="14090" max="14336" width="9.140625" style="96"/>
    <col min="14337" max="14337" width="2.7109375" style="96" customWidth="1"/>
    <col min="14338" max="14338" width="29.85546875" style="96" customWidth="1"/>
    <col min="14339" max="14340" width="9.7109375" style="96" customWidth="1"/>
    <col min="14341" max="14341" width="10.5703125" style="96" customWidth="1"/>
    <col min="14342" max="14342" width="9.85546875" style="96" customWidth="1"/>
    <col min="14343" max="14344" width="9.7109375" style="96" customWidth="1"/>
    <col min="14345" max="14345" width="9.140625" style="96" customWidth="1"/>
    <col min="14346" max="14592" width="9.140625" style="96"/>
    <col min="14593" max="14593" width="2.7109375" style="96" customWidth="1"/>
    <col min="14594" max="14594" width="29.85546875" style="96" customWidth="1"/>
    <col min="14595" max="14596" width="9.7109375" style="96" customWidth="1"/>
    <col min="14597" max="14597" width="10.5703125" style="96" customWidth="1"/>
    <col min="14598" max="14598" width="9.85546875" style="96" customWidth="1"/>
    <col min="14599" max="14600" width="9.7109375" style="96" customWidth="1"/>
    <col min="14601" max="14601" width="9.140625" style="96" customWidth="1"/>
    <col min="14602" max="14848" width="9.140625" style="96"/>
    <col min="14849" max="14849" width="2.7109375" style="96" customWidth="1"/>
    <col min="14850" max="14850" width="29.85546875" style="96" customWidth="1"/>
    <col min="14851" max="14852" width="9.7109375" style="96" customWidth="1"/>
    <col min="14853" max="14853" width="10.5703125" style="96" customWidth="1"/>
    <col min="14854" max="14854" width="9.85546875" style="96" customWidth="1"/>
    <col min="14855" max="14856" width="9.7109375" style="96" customWidth="1"/>
    <col min="14857" max="14857" width="9.140625" style="96" customWidth="1"/>
    <col min="14858" max="15104" width="9.140625" style="96"/>
    <col min="15105" max="15105" width="2.7109375" style="96" customWidth="1"/>
    <col min="15106" max="15106" width="29.85546875" style="96" customWidth="1"/>
    <col min="15107" max="15108" width="9.7109375" style="96" customWidth="1"/>
    <col min="15109" max="15109" width="10.5703125" style="96" customWidth="1"/>
    <col min="15110" max="15110" width="9.85546875" style="96" customWidth="1"/>
    <col min="15111" max="15112" width="9.7109375" style="96" customWidth="1"/>
    <col min="15113" max="15113" width="9.140625" style="96" customWidth="1"/>
    <col min="15114" max="15360" width="9.140625" style="96"/>
    <col min="15361" max="15361" width="2.7109375" style="96" customWidth="1"/>
    <col min="15362" max="15362" width="29.85546875" style="96" customWidth="1"/>
    <col min="15363" max="15364" width="9.7109375" style="96" customWidth="1"/>
    <col min="15365" max="15365" width="10.5703125" style="96" customWidth="1"/>
    <col min="15366" max="15366" width="9.85546875" style="96" customWidth="1"/>
    <col min="15367" max="15368" width="9.7109375" style="96" customWidth="1"/>
    <col min="15369" max="15369" width="9.140625" style="96" customWidth="1"/>
    <col min="15370" max="15616" width="9.140625" style="96"/>
    <col min="15617" max="15617" width="2.7109375" style="96" customWidth="1"/>
    <col min="15618" max="15618" width="29.85546875" style="96" customWidth="1"/>
    <col min="15619" max="15620" width="9.7109375" style="96" customWidth="1"/>
    <col min="15621" max="15621" width="10.5703125" style="96" customWidth="1"/>
    <col min="15622" max="15622" width="9.85546875" style="96" customWidth="1"/>
    <col min="15623" max="15624" width="9.7109375" style="96" customWidth="1"/>
    <col min="15625" max="15625" width="9.140625" style="96" customWidth="1"/>
    <col min="15626" max="15872" width="9.140625" style="96"/>
    <col min="15873" max="15873" width="2.7109375" style="96" customWidth="1"/>
    <col min="15874" max="15874" width="29.85546875" style="96" customWidth="1"/>
    <col min="15875" max="15876" width="9.7109375" style="96" customWidth="1"/>
    <col min="15877" max="15877" width="10.5703125" style="96" customWidth="1"/>
    <col min="15878" max="15878" width="9.85546875" style="96" customWidth="1"/>
    <col min="15879" max="15880" width="9.7109375" style="96" customWidth="1"/>
    <col min="15881" max="15881" width="9.140625" style="96" customWidth="1"/>
    <col min="15882" max="16128" width="9.140625" style="96"/>
    <col min="16129" max="16129" width="2.7109375" style="96" customWidth="1"/>
    <col min="16130" max="16130" width="29.85546875" style="96" customWidth="1"/>
    <col min="16131" max="16132" width="9.7109375" style="96" customWidth="1"/>
    <col min="16133" max="16133" width="10.5703125" style="96" customWidth="1"/>
    <col min="16134" max="16134" width="9.85546875" style="96" customWidth="1"/>
    <col min="16135" max="16136" width="9.7109375" style="96" customWidth="1"/>
    <col min="16137" max="16137" width="9.140625" style="96" customWidth="1"/>
    <col min="16138" max="16384" width="9.140625" style="96"/>
  </cols>
  <sheetData>
    <row r="1" spans="1:10" s="87" customFormat="1" ht="15" customHeight="1" x14ac:dyDescent="0.25">
      <c r="A1" s="83"/>
      <c r="B1" s="84"/>
      <c r="C1" s="85"/>
      <c r="D1" s="85"/>
      <c r="E1" s="86"/>
      <c r="F1" s="486" t="s">
        <v>68</v>
      </c>
      <c r="G1" s="486"/>
      <c r="H1" s="486"/>
      <c r="I1" s="486"/>
      <c r="J1" s="487"/>
    </row>
    <row r="2" spans="1:10" s="87" customFormat="1" ht="15" customHeight="1" x14ac:dyDescent="0.25">
      <c r="A2" s="83"/>
      <c r="B2" s="88"/>
      <c r="C2" s="89"/>
      <c r="D2" s="89"/>
      <c r="E2" s="90"/>
      <c r="F2" s="488"/>
      <c r="G2" s="488"/>
      <c r="H2" s="488"/>
      <c r="I2" s="488"/>
      <c r="J2" s="489"/>
    </row>
    <row r="3" spans="1:10" s="87" customFormat="1" ht="15" customHeight="1" x14ac:dyDescent="0.25">
      <c r="A3" s="83"/>
      <c r="B3" s="88"/>
      <c r="C3" s="89"/>
      <c r="D3" s="89"/>
      <c r="E3" s="90"/>
      <c r="F3" s="488"/>
      <c r="G3" s="488"/>
      <c r="H3" s="488"/>
      <c r="I3" s="488"/>
      <c r="J3" s="489"/>
    </row>
    <row r="4" spans="1:10" s="87" customFormat="1" ht="15.75" customHeight="1" thickBot="1" x14ac:dyDescent="0.3">
      <c r="A4" s="83"/>
      <c r="B4" s="91"/>
      <c r="C4" s="92"/>
      <c r="D4" s="92"/>
      <c r="E4" s="92"/>
      <c r="F4" s="490"/>
      <c r="G4" s="490"/>
      <c r="H4" s="490"/>
      <c r="I4" s="490"/>
      <c r="J4" s="491"/>
    </row>
    <row r="5" spans="1:10" s="94" customFormat="1" ht="30" customHeight="1" x14ac:dyDescent="0.2">
      <c r="A5" s="93"/>
      <c r="B5" s="492" t="s">
        <v>224</v>
      </c>
      <c r="C5" s="493"/>
      <c r="D5" s="493"/>
      <c r="E5" s="493"/>
      <c r="F5" s="493"/>
      <c r="G5" s="493"/>
      <c r="H5" s="493"/>
      <c r="I5" s="493"/>
      <c r="J5" s="494"/>
    </row>
    <row r="6" spans="1:10" s="94" customFormat="1" ht="30" customHeight="1" x14ac:dyDescent="0.2">
      <c r="A6" s="93"/>
      <c r="B6" s="477" t="s">
        <v>76</v>
      </c>
      <c r="C6" s="478"/>
      <c r="D6" s="478"/>
      <c r="E6" s="478"/>
      <c r="F6" s="478"/>
      <c r="G6" s="478"/>
      <c r="H6" s="478"/>
      <c r="I6" s="478"/>
      <c r="J6" s="479"/>
    </row>
    <row r="7" spans="1:10" s="94" customFormat="1" ht="30" customHeight="1" x14ac:dyDescent="0.2">
      <c r="A7" s="93"/>
      <c r="B7" s="477" t="s">
        <v>220</v>
      </c>
      <c r="C7" s="478"/>
      <c r="D7" s="478"/>
      <c r="E7" s="478"/>
      <c r="F7" s="478"/>
      <c r="G7" s="478"/>
      <c r="H7" s="478"/>
      <c r="I7" s="478"/>
      <c r="J7" s="479"/>
    </row>
    <row r="8" spans="1:10" s="94" customFormat="1" ht="35.25" customHeight="1" x14ac:dyDescent="0.2">
      <c r="A8" s="93"/>
      <c r="B8" s="477" t="s">
        <v>728</v>
      </c>
      <c r="C8" s="478"/>
      <c r="D8" s="478"/>
      <c r="E8" s="478"/>
      <c r="F8" s="478"/>
      <c r="G8" s="478"/>
      <c r="H8" s="478"/>
      <c r="I8" s="478"/>
      <c r="J8" s="479"/>
    </row>
    <row r="9" spans="1:10" s="94" customFormat="1" ht="30" customHeight="1" x14ac:dyDescent="0.2">
      <c r="A9" s="93"/>
      <c r="B9" s="477" t="s">
        <v>77</v>
      </c>
      <c r="C9" s="478"/>
      <c r="D9" s="478"/>
      <c r="E9" s="478"/>
      <c r="F9" s="478"/>
      <c r="G9" s="478"/>
      <c r="H9" s="478"/>
      <c r="I9" s="478"/>
      <c r="J9" s="479"/>
    </row>
    <row r="10" spans="1:10" s="94" customFormat="1" ht="30" customHeight="1" x14ac:dyDescent="0.2">
      <c r="A10" s="93"/>
      <c r="B10" s="477" t="s">
        <v>167</v>
      </c>
      <c r="C10" s="478"/>
      <c r="D10" s="478"/>
      <c r="E10" s="478"/>
      <c r="F10" s="478"/>
      <c r="G10" s="478"/>
      <c r="H10" s="478"/>
      <c r="I10" s="478"/>
      <c r="J10" s="479"/>
    </row>
    <row r="11" spans="1:10" s="94" customFormat="1" ht="30" customHeight="1" x14ac:dyDescent="0.2">
      <c r="A11" s="93"/>
      <c r="B11" s="483" t="s">
        <v>214</v>
      </c>
      <c r="C11" s="484"/>
      <c r="D11" s="484"/>
      <c r="E11" s="484"/>
      <c r="F11" s="484"/>
      <c r="G11" s="484"/>
      <c r="H11" s="484"/>
      <c r="I11" s="484"/>
      <c r="J11" s="485"/>
    </row>
    <row r="12" spans="1:10" s="94" customFormat="1" ht="30" customHeight="1" x14ac:dyDescent="0.2">
      <c r="A12" s="93"/>
      <c r="B12" s="477" t="s">
        <v>78</v>
      </c>
      <c r="C12" s="478"/>
      <c r="D12" s="478"/>
      <c r="E12" s="478"/>
      <c r="F12" s="478"/>
      <c r="G12" s="478"/>
      <c r="H12" s="478"/>
      <c r="I12" s="478"/>
      <c r="J12" s="479"/>
    </row>
    <row r="13" spans="1:10" s="94" customFormat="1" ht="30" customHeight="1" x14ac:dyDescent="0.2">
      <c r="A13" s="93"/>
      <c r="B13" s="477" t="s">
        <v>270</v>
      </c>
      <c r="C13" s="478"/>
      <c r="D13" s="478"/>
      <c r="E13" s="478"/>
      <c r="F13" s="478"/>
      <c r="G13" s="478"/>
      <c r="H13" s="478"/>
      <c r="I13" s="478"/>
      <c r="J13" s="479"/>
    </row>
    <row r="14" spans="1:10" s="94" customFormat="1" ht="30" customHeight="1" x14ac:dyDescent="0.2">
      <c r="A14" s="93"/>
      <c r="B14" s="477" t="s">
        <v>145</v>
      </c>
      <c r="C14" s="478"/>
      <c r="D14" s="478"/>
      <c r="E14" s="478"/>
      <c r="F14" s="478"/>
      <c r="G14" s="478"/>
      <c r="H14" s="478"/>
      <c r="I14" s="478"/>
      <c r="J14" s="479"/>
    </row>
    <row r="15" spans="1:10" s="94" customFormat="1" ht="30" customHeight="1" thickBot="1" x14ac:dyDescent="0.25">
      <c r="A15" s="93"/>
      <c r="B15" s="480" t="s">
        <v>168</v>
      </c>
      <c r="C15" s="481"/>
      <c r="D15" s="481"/>
      <c r="E15" s="481"/>
      <c r="F15" s="481"/>
      <c r="G15" s="481"/>
      <c r="H15" s="481"/>
      <c r="I15" s="481"/>
      <c r="J15" s="482"/>
    </row>
    <row r="16" spans="1:10" x14ac:dyDescent="0.2">
      <c r="A16" s="95"/>
      <c r="B16" s="286" t="s">
        <v>735</v>
      </c>
    </row>
    <row r="18" spans="1:1" x14ac:dyDescent="0.2">
      <c r="A18" s="97"/>
    </row>
    <row r="26" spans="1:1" x14ac:dyDescent="0.2">
      <c r="A26" s="98"/>
    </row>
    <row r="27" spans="1:1" x14ac:dyDescent="0.2">
      <c r="A27" s="99"/>
    </row>
  </sheetData>
  <sheetProtection password="CCD9" sheet="1" selectLockedCells="1"/>
  <mergeCells count="12">
    <mergeCell ref="B10:J10"/>
    <mergeCell ref="F1:J4"/>
    <mergeCell ref="B5:J5"/>
    <mergeCell ref="B8:J8"/>
    <mergeCell ref="B9:J9"/>
    <mergeCell ref="B6:J6"/>
    <mergeCell ref="B7:J7"/>
    <mergeCell ref="B12:J12"/>
    <mergeCell ref="B13:J13"/>
    <mergeCell ref="B14:J14"/>
    <mergeCell ref="B15:J15"/>
    <mergeCell ref="B11:J11"/>
  </mergeCells>
  <phoneticPr fontId="6" type="noConversion"/>
  <pageMargins left="0.35" right="0.28999999999999998" top="1" bottom="1" header="0.5" footer="0.5"/>
  <pageSetup scale="7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3"/>
  <sheetViews>
    <sheetView showZeros="0" topLeftCell="A37" zoomScale="110" zoomScaleNormal="110" workbookViewId="0">
      <selection activeCell="A45" sqref="A45:E45"/>
    </sheetView>
  </sheetViews>
  <sheetFormatPr defaultColWidth="9.140625" defaultRowHeight="15.75" x14ac:dyDescent="0.25"/>
  <cols>
    <col min="1" max="5" width="25.7109375" style="54" customWidth="1"/>
    <col min="6" max="16384" width="9.140625" style="54"/>
  </cols>
  <sheetData>
    <row r="1" spans="1:7" ht="72" customHeight="1" x14ac:dyDescent="0.25">
      <c r="D1" s="279"/>
    </row>
    <row r="2" spans="1:7" ht="17.100000000000001" customHeight="1" x14ac:dyDescent="0.25">
      <c r="D2" s="280"/>
    </row>
    <row r="3" spans="1:7" ht="17.100000000000001" customHeight="1" x14ac:dyDescent="0.25">
      <c r="A3" s="718" t="s">
        <v>105</v>
      </c>
      <c r="B3" s="718"/>
      <c r="D3" s="721" t="s">
        <v>104</v>
      </c>
      <c r="E3" s="721"/>
    </row>
    <row r="4" spans="1:7" ht="17.100000000000001" customHeight="1" x14ac:dyDescent="0.25">
      <c r="A4" s="42" t="s">
        <v>107</v>
      </c>
      <c r="D4" s="47" t="s">
        <v>106</v>
      </c>
      <c r="E4" s="51" t="s">
        <v>128</v>
      </c>
    </row>
    <row r="5" spans="1:7" ht="17.100000000000001" customHeight="1" x14ac:dyDescent="0.25">
      <c r="D5" s="47" t="s">
        <v>108</v>
      </c>
      <c r="E5" s="51"/>
    </row>
    <row r="6" spans="1:7" ht="17.100000000000001" customHeight="1" x14ac:dyDescent="0.25">
      <c r="A6" s="43" t="s">
        <v>263</v>
      </c>
      <c r="B6" s="55">
        <f>'8-Annual Budget'!J17</f>
        <v>0</v>
      </c>
      <c r="C6" s="332"/>
      <c r="D6" s="47" t="s">
        <v>109</v>
      </c>
      <c r="E6" s="52" t="str">
        <f>IF(E5="","",B7+30)</f>
        <v/>
      </c>
      <c r="F6" s="54" t="str">
        <f>IF(F5="","",F5+30)</f>
        <v/>
      </c>
      <c r="G6" s="54" t="str">
        <f>IF(G5="","",G5+30)</f>
        <v/>
      </c>
    </row>
    <row r="7" spans="1:7" ht="17.100000000000001" customHeight="1" x14ac:dyDescent="0.25">
      <c r="A7" s="44" t="s">
        <v>110</v>
      </c>
      <c r="B7" s="331"/>
    </row>
    <row r="8" spans="1:7" ht="17.100000000000001" customHeight="1" x14ac:dyDescent="0.25">
      <c r="A8" s="44" t="s">
        <v>111</v>
      </c>
      <c r="B8" s="719">
        <f>'8-Annual Budget'!C12</f>
        <v>0</v>
      </c>
      <c r="C8" s="719"/>
    </row>
    <row r="9" spans="1:7" ht="17.100000000000001" customHeight="1" x14ac:dyDescent="0.25">
      <c r="A9" s="45" t="s">
        <v>112</v>
      </c>
      <c r="B9" s="53">
        <f>'8-Annual Budget'!J12</f>
        <v>0</v>
      </c>
      <c r="C9" s="56"/>
    </row>
    <row r="10" spans="1:7" ht="17.100000000000001" customHeight="1" x14ac:dyDescent="0.25">
      <c r="A10" s="44" t="s">
        <v>113</v>
      </c>
      <c r="B10" s="725">
        <f>'8-Annual Budget'!C14</f>
        <v>0</v>
      </c>
      <c r="C10" s="725"/>
    </row>
    <row r="11" spans="1:7" ht="17.100000000000001" customHeight="1" x14ac:dyDescent="0.25">
      <c r="A11" s="44" t="s">
        <v>114</v>
      </c>
      <c r="B11" s="345">
        <f>'MH Review Worksheet (year)'!C7</f>
        <v>0</v>
      </c>
      <c r="C11" s="56"/>
    </row>
    <row r="12" spans="1:7" ht="17.100000000000001" customHeight="1" x14ac:dyDescent="0.25">
      <c r="A12" s="346"/>
    </row>
    <row r="13" spans="1:7" ht="17.100000000000001" customHeight="1" x14ac:dyDescent="0.25">
      <c r="A13" s="346" t="s">
        <v>115</v>
      </c>
      <c r="B13" s="719"/>
      <c r="C13" s="719"/>
    </row>
    <row r="14" spans="1:7" ht="17.100000000000001" customHeight="1" x14ac:dyDescent="0.25">
      <c r="A14" s="346"/>
    </row>
    <row r="15" spans="1:7" ht="17.100000000000001" customHeight="1" x14ac:dyDescent="0.25">
      <c r="A15" s="726" t="s">
        <v>116</v>
      </c>
      <c r="B15" s="726"/>
      <c r="C15" s="726"/>
      <c r="D15" s="726"/>
      <c r="E15" s="726"/>
    </row>
    <row r="16" spans="1:7" ht="17.100000000000001" customHeight="1" x14ac:dyDescent="0.25">
      <c r="A16" s="726"/>
      <c r="B16" s="726"/>
      <c r="C16" s="726"/>
      <c r="D16" s="726"/>
      <c r="E16" s="726"/>
    </row>
    <row r="17" spans="1:8" ht="17.100000000000001" customHeight="1" x14ac:dyDescent="0.25">
      <c r="A17" s="724" t="s">
        <v>277</v>
      </c>
      <c r="B17" s="724"/>
      <c r="C17" s="724"/>
      <c r="D17" s="724"/>
      <c r="E17" s="724"/>
    </row>
    <row r="18" spans="1:8" ht="17.100000000000001" customHeight="1" x14ac:dyDescent="0.25">
      <c r="A18" s="724"/>
      <c r="B18" s="724"/>
      <c r="C18" s="724"/>
      <c r="D18" s="724"/>
      <c r="E18" s="724"/>
    </row>
    <row r="19" spans="1:8" ht="17.100000000000001" customHeight="1" x14ac:dyDescent="0.25">
      <c r="A19" s="728"/>
      <c r="B19" s="728"/>
      <c r="C19" s="728"/>
      <c r="D19" s="728"/>
      <c r="E19" s="728"/>
    </row>
    <row r="20" spans="1:8" ht="17.100000000000001" customHeight="1" x14ac:dyDescent="0.25">
      <c r="A20" s="724" t="s">
        <v>275</v>
      </c>
      <c r="B20" s="724"/>
      <c r="C20" s="724"/>
      <c r="D20" s="724"/>
      <c r="E20" s="349">
        <f>'MH Review Worksheet (year)'!C34</f>
        <v>0</v>
      </c>
    </row>
    <row r="21" spans="1:8" ht="17.100000000000001" customHeight="1" x14ac:dyDescent="0.25">
      <c r="A21" s="348"/>
      <c r="B21" s="348"/>
      <c r="C21" s="348"/>
      <c r="D21" s="186"/>
      <c r="E21" s="349"/>
    </row>
    <row r="22" spans="1:8" ht="17.100000000000001" customHeight="1" x14ac:dyDescent="0.25">
      <c r="A22" s="720" t="s">
        <v>276</v>
      </c>
      <c r="B22" s="720"/>
      <c r="C22" s="720"/>
      <c r="D22" s="720"/>
      <c r="E22" s="720"/>
    </row>
    <row r="23" spans="1:8" ht="17.100000000000001" customHeight="1" x14ac:dyDescent="0.25">
      <c r="A23" s="720"/>
      <c r="B23" s="720"/>
      <c r="C23" s="720"/>
      <c r="D23" s="720"/>
      <c r="E23" s="720"/>
    </row>
    <row r="24" spans="1:8" ht="17.100000000000001" customHeight="1" x14ac:dyDescent="0.25">
      <c r="A24" s="45" t="s">
        <v>218</v>
      </c>
      <c r="B24" s="722" t="s">
        <v>271</v>
      </c>
      <c r="C24" s="722"/>
      <c r="D24" s="722"/>
      <c r="E24" s="722"/>
    </row>
    <row r="25" spans="1:8" ht="17.100000000000001" customHeight="1" x14ac:dyDescent="0.25">
      <c r="A25" s="41"/>
      <c r="B25" s="722"/>
      <c r="C25" s="722"/>
      <c r="D25" s="722"/>
      <c r="E25" s="722"/>
    </row>
    <row r="26" spans="1:8" ht="17.100000000000001" customHeight="1" x14ac:dyDescent="0.25">
      <c r="A26" s="41"/>
    </row>
    <row r="27" spans="1:8" ht="17.100000000000001" customHeight="1" x14ac:dyDescent="0.25">
      <c r="A27" s="355" t="s">
        <v>285</v>
      </c>
      <c r="B27" s="727" t="s">
        <v>272</v>
      </c>
      <c r="C27" s="727"/>
      <c r="D27" s="727"/>
      <c r="E27" s="349">
        <f>'8-Annual Budget'!G101</f>
        <v>0</v>
      </c>
    </row>
    <row r="28" spans="1:8" ht="17.100000000000001" customHeight="1" x14ac:dyDescent="0.25">
      <c r="A28" s="185"/>
      <c r="B28" s="350"/>
      <c r="C28" s="350"/>
      <c r="D28" s="350"/>
      <c r="E28" s="349"/>
    </row>
    <row r="29" spans="1:8" ht="17.100000000000001" customHeight="1" x14ac:dyDescent="0.25">
      <c r="B29" s="729" t="s">
        <v>278</v>
      </c>
      <c r="C29" s="729"/>
      <c r="D29" s="359" t="s">
        <v>280</v>
      </c>
      <c r="E29" s="359" t="s">
        <v>279</v>
      </c>
      <c r="F29" s="347"/>
      <c r="G29" s="347"/>
      <c r="H29" s="347"/>
    </row>
    <row r="30" spans="1:8" ht="17.100000000000001" customHeight="1" x14ac:dyDescent="0.25">
      <c r="B30" s="730"/>
      <c r="C30" s="731"/>
      <c r="D30" s="353"/>
      <c r="E30" s="354"/>
    </row>
    <row r="31" spans="1:8" ht="17.100000000000001" customHeight="1" x14ac:dyDescent="0.25">
      <c r="B31" s="732"/>
      <c r="C31" s="733"/>
      <c r="D31" s="351"/>
      <c r="E31" s="57"/>
    </row>
    <row r="32" spans="1:8" ht="17.100000000000001" customHeight="1" x14ac:dyDescent="0.25">
      <c r="B32" s="732"/>
      <c r="C32" s="733"/>
      <c r="D32" s="351"/>
      <c r="E32" s="57"/>
    </row>
    <row r="33" spans="1:5" ht="17.100000000000001" customHeight="1" x14ac:dyDescent="0.25">
      <c r="B33" s="734"/>
      <c r="C33" s="735"/>
      <c r="D33" s="352"/>
      <c r="E33" s="57"/>
    </row>
    <row r="34" spans="1:5" ht="17.100000000000001" customHeight="1" x14ac:dyDescent="0.25">
      <c r="B34" s="734"/>
      <c r="C34" s="735"/>
      <c r="D34" s="352"/>
      <c r="E34" s="57"/>
    </row>
    <row r="35" spans="1:5" ht="17.100000000000001" customHeight="1" x14ac:dyDescent="0.25">
      <c r="A35" s="48"/>
      <c r="B35" s="48"/>
      <c r="C35" s="49"/>
      <c r="D35" s="58"/>
    </row>
    <row r="36" spans="1:5" ht="17.100000000000001" customHeight="1" x14ac:dyDescent="0.25">
      <c r="A36" s="45" t="s">
        <v>284</v>
      </c>
      <c r="B36" s="736" t="s">
        <v>274</v>
      </c>
      <c r="C36" s="736"/>
      <c r="D36" s="736"/>
      <c r="E36" s="736"/>
    </row>
    <row r="37" spans="1:5" ht="17.100000000000001" customHeight="1" x14ac:dyDescent="0.25">
      <c r="B37" s="50" t="s">
        <v>117</v>
      </c>
    </row>
    <row r="38" spans="1:5" ht="17.100000000000001" customHeight="1" x14ac:dyDescent="0.25">
      <c r="B38" s="50" t="s">
        <v>273</v>
      </c>
    </row>
    <row r="39" spans="1:5" ht="17.100000000000001" customHeight="1" x14ac:dyDescent="0.25">
      <c r="B39" s="50" t="s">
        <v>118</v>
      </c>
    </row>
    <row r="40" spans="1:5" ht="17.100000000000001" customHeight="1" x14ac:dyDescent="0.25">
      <c r="A40" s="46"/>
    </row>
    <row r="41" spans="1:5" ht="17.100000000000001" customHeight="1" x14ac:dyDescent="0.25">
      <c r="A41" s="737" t="s">
        <v>119</v>
      </c>
      <c r="B41" s="737"/>
      <c r="C41" s="737"/>
      <c r="D41" s="737"/>
      <c r="E41" s="737"/>
    </row>
    <row r="42" spans="1:5" ht="17.100000000000001" customHeight="1" x14ac:dyDescent="0.25">
      <c r="A42" s="346"/>
    </row>
    <row r="43" spans="1:5" ht="65.099999999999994" customHeight="1" x14ac:dyDescent="0.25">
      <c r="A43" s="723" t="s">
        <v>283</v>
      </c>
      <c r="B43" s="723"/>
      <c r="C43" s="723"/>
      <c r="D43" s="723"/>
      <c r="E43" s="723"/>
    </row>
    <row r="44" spans="1:5" ht="88.5" customHeight="1" x14ac:dyDescent="0.25">
      <c r="A44" s="723" t="s">
        <v>719</v>
      </c>
      <c r="B44" s="723"/>
      <c r="C44" s="723"/>
      <c r="D44" s="723"/>
      <c r="E44" s="723"/>
    </row>
    <row r="45" spans="1:5" ht="65.099999999999994" customHeight="1" x14ac:dyDescent="0.25">
      <c r="A45" s="723" t="s">
        <v>281</v>
      </c>
      <c r="B45" s="723"/>
      <c r="C45" s="723"/>
      <c r="D45" s="723"/>
      <c r="E45" s="723"/>
    </row>
    <row r="46" spans="1:5" ht="65.099999999999994" customHeight="1" x14ac:dyDescent="0.25">
      <c r="A46" s="723" t="s">
        <v>282</v>
      </c>
      <c r="B46" s="723"/>
      <c r="C46" s="723"/>
      <c r="D46" s="723"/>
      <c r="E46" s="723"/>
    </row>
    <row r="47" spans="1:5" ht="65.099999999999994" customHeight="1" x14ac:dyDescent="0.25">
      <c r="A47" s="723" t="s">
        <v>121</v>
      </c>
      <c r="B47" s="723"/>
      <c r="C47" s="723"/>
      <c r="D47" s="723"/>
      <c r="E47" s="723"/>
    </row>
    <row r="48" spans="1:5" ht="65.099999999999994" customHeight="1" x14ac:dyDescent="0.25">
      <c r="A48" s="723" t="s">
        <v>121</v>
      </c>
      <c r="B48" s="723"/>
      <c r="C48" s="723"/>
      <c r="D48" s="723"/>
      <c r="E48" s="723"/>
    </row>
    <row r="49" spans="1:5" ht="65.099999999999994" customHeight="1" x14ac:dyDescent="0.25">
      <c r="A49" s="723" t="s">
        <v>121</v>
      </c>
      <c r="B49" s="723"/>
      <c r="C49" s="723"/>
      <c r="D49" s="723"/>
      <c r="E49" s="723"/>
    </row>
    <row r="50" spans="1:5" ht="65.099999999999994" customHeight="1" x14ac:dyDescent="0.25">
      <c r="A50" s="723" t="s">
        <v>121</v>
      </c>
      <c r="B50" s="723"/>
      <c r="C50" s="723"/>
      <c r="D50" s="723"/>
      <c r="E50" s="723"/>
    </row>
    <row r="51" spans="1:5" ht="65.099999999999994" customHeight="1" x14ac:dyDescent="0.25">
      <c r="A51" s="723" t="s">
        <v>121</v>
      </c>
      <c r="B51" s="723"/>
      <c r="C51" s="723"/>
      <c r="D51" s="723"/>
      <c r="E51" s="723"/>
    </row>
    <row r="52" spans="1:5" ht="65.099999999999994" customHeight="1" x14ac:dyDescent="0.25">
      <c r="A52" s="723" t="s">
        <v>121</v>
      </c>
      <c r="B52" s="723"/>
      <c r="C52" s="723"/>
      <c r="D52" s="723"/>
      <c r="E52" s="723"/>
    </row>
    <row r="53" spans="1:5" x14ac:dyDescent="0.25">
      <c r="A53" s="717" t="s">
        <v>120</v>
      </c>
      <c r="B53" s="717"/>
      <c r="C53" s="717"/>
      <c r="D53" s="717"/>
      <c r="E53" s="717"/>
    </row>
  </sheetData>
  <sheetProtection algorithmName="SHA-512" hashValue="9+gXa+wIKKo4fUlYPL715moi0WrqA6FG3c8jzdFePWQ30hfViXqfuDEO7/Bb5yl7TFD6i5jK01Cy8ktfbjJ1cA==" saltValue="Jm8V5IQQJHDc1ES6eymR7Q==" spinCount="100000" sheet="1" objects="1" scenarios="1"/>
  <mergeCells count="32">
    <mergeCell ref="A51:E51"/>
    <mergeCell ref="B36:E36"/>
    <mergeCell ref="A43:E43"/>
    <mergeCell ref="A44:E44"/>
    <mergeCell ref="A45:E45"/>
    <mergeCell ref="A41:E41"/>
    <mergeCell ref="B34:C34"/>
    <mergeCell ref="A47:E47"/>
    <mergeCell ref="A48:E48"/>
    <mergeCell ref="A49:E49"/>
    <mergeCell ref="A50:E50"/>
    <mergeCell ref="B29:C29"/>
    <mergeCell ref="B30:C30"/>
    <mergeCell ref="B31:C31"/>
    <mergeCell ref="B32:C32"/>
    <mergeCell ref="B33:C33"/>
    <mergeCell ref="A53:E53"/>
    <mergeCell ref="A3:B3"/>
    <mergeCell ref="B13:C13"/>
    <mergeCell ref="A22:E23"/>
    <mergeCell ref="D3:E3"/>
    <mergeCell ref="B24:E25"/>
    <mergeCell ref="A46:E46"/>
    <mergeCell ref="A20:D20"/>
    <mergeCell ref="B8:C8"/>
    <mergeCell ref="B10:C10"/>
    <mergeCell ref="A15:E15"/>
    <mergeCell ref="A16:E16"/>
    <mergeCell ref="A17:E18"/>
    <mergeCell ref="B27:D27"/>
    <mergeCell ref="A19:E19"/>
    <mergeCell ref="A52:E52"/>
  </mergeCells>
  <pageMargins left="0.7" right="0.7" top="0.75" bottom="0.75" header="0.3" footer="0.3"/>
  <pageSetup scale="71" fitToHeight="2" orientation="portrait" r:id="rId1"/>
  <rowBreaks count="1" manualBreakCount="1">
    <brk id="40"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9"/>
  <sheetViews>
    <sheetView workbookViewId="0">
      <selection activeCell="B4" sqref="B4"/>
    </sheetView>
  </sheetViews>
  <sheetFormatPr defaultColWidth="9.140625" defaultRowHeight="15" x14ac:dyDescent="0.25"/>
  <cols>
    <col min="1" max="2" width="9.140625" style="296"/>
    <col min="3" max="3" width="25" style="296" customWidth="1"/>
    <col min="4" max="5" width="9.140625" style="296"/>
    <col min="6" max="7" width="9.140625" style="97"/>
    <col min="8" max="8" width="27.28515625" style="97" bestFit="1" customWidth="1"/>
    <col min="9" max="9" width="9.140625" style="97"/>
    <col min="10" max="10" width="17.28515625" style="97" bestFit="1" customWidth="1"/>
    <col min="11" max="11" width="9.140625" style="97"/>
    <col min="12" max="12" width="14" style="97" bestFit="1" customWidth="1"/>
    <col min="13" max="16384" width="9.140625" style="97"/>
  </cols>
  <sheetData>
    <row r="1" spans="1:12" x14ac:dyDescent="0.25">
      <c r="A1" s="97" t="b">
        <v>0</v>
      </c>
      <c r="B1" s="87"/>
      <c r="C1" s="87"/>
      <c r="D1" s="87"/>
      <c r="E1" s="87"/>
    </row>
    <row r="2" spans="1:12" x14ac:dyDescent="0.25">
      <c r="A2" s="87"/>
      <c r="B2" s="87"/>
      <c r="C2" s="87"/>
      <c r="D2" s="87"/>
      <c r="E2" s="87"/>
    </row>
    <row r="3" spans="1:12" x14ac:dyDescent="0.25">
      <c r="A3" s="87"/>
      <c r="B3" s="87"/>
      <c r="C3" s="87"/>
      <c r="D3" s="87"/>
      <c r="E3" s="87"/>
    </row>
    <row r="4" spans="1:12" x14ac:dyDescent="0.25">
      <c r="A4" s="87"/>
      <c r="B4" s="87"/>
      <c r="C4" s="87"/>
      <c r="D4" s="87"/>
      <c r="E4" s="87"/>
    </row>
    <row r="5" spans="1:12" x14ac:dyDescent="0.25">
      <c r="A5" s="87"/>
      <c r="B5" s="87"/>
      <c r="C5" s="87"/>
      <c r="D5" s="87"/>
      <c r="E5" s="87"/>
    </row>
    <row r="6" spans="1:12" x14ac:dyDescent="0.25">
      <c r="A6" s="87"/>
      <c r="B6" s="87"/>
      <c r="C6" s="87"/>
      <c r="D6" s="87"/>
      <c r="E6" s="87"/>
    </row>
    <row r="7" spans="1:12" x14ac:dyDescent="0.25">
      <c r="A7" s="87"/>
      <c r="B7" s="87"/>
      <c r="C7" s="87"/>
      <c r="D7" s="87"/>
      <c r="E7" s="87"/>
    </row>
    <row r="8" spans="1:12" x14ac:dyDescent="0.25">
      <c r="A8" s="87"/>
      <c r="B8" s="87"/>
      <c r="C8" s="87"/>
      <c r="D8" s="87"/>
      <c r="E8" s="87"/>
    </row>
    <row r="9" spans="1:12" x14ac:dyDescent="0.25">
      <c r="H9" s="87" t="s">
        <v>229</v>
      </c>
      <c r="J9" s="97" t="s">
        <v>295</v>
      </c>
      <c r="L9" s="97" t="s">
        <v>293</v>
      </c>
    </row>
    <row r="10" spans="1:12" x14ac:dyDescent="0.25">
      <c r="D10" s="296" t="s">
        <v>47</v>
      </c>
      <c r="H10" s="87" t="s">
        <v>230</v>
      </c>
      <c r="J10" s="97" t="s">
        <v>255</v>
      </c>
      <c r="L10" s="97" t="s">
        <v>292</v>
      </c>
    </row>
    <row r="11" spans="1:12" x14ac:dyDescent="0.25">
      <c r="B11" s="297">
        <v>0.3</v>
      </c>
      <c r="D11" s="296" t="s">
        <v>48</v>
      </c>
      <c r="H11" s="87" t="s">
        <v>231</v>
      </c>
      <c r="J11" s="97" t="s">
        <v>296</v>
      </c>
      <c r="L11" s="97" t="s">
        <v>294</v>
      </c>
    </row>
    <row r="12" spans="1:12" x14ac:dyDescent="0.25">
      <c r="B12" s="297" t="s">
        <v>267</v>
      </c>
      <c r="D12" s="296" t="s">
        <v>49</v>
      </c>
      <c r="H12" s="87" t="s">
        <v>232</v>
      </c>
      <c r="J12" s="97" t="s">
        <v>297</v>
      </c>
    </row>
    <row r="13" spans="1:12" x14ac:dyDescent="0.25">
      <c r="B13" s="297">
        <v>0.4</v>
      </c>
      <c r="D13" s="296" t="s">
        <v>50</v>
      </c>
      <c r="H13" s="87" t="s">
        <v>233</v>
      </c>
      <c r="J13" s="97" t="s">
        <v>252</v>
      </c>
    </row>
    <row r="14" spans="1:12" x14ac:dyDescent="0.25">
      <c r="B14" s="297" t="s">
        <v>135</v>
      </c>
      <c r="D14" s="296" t="s">
        <v>51</v>
      </c>
      <c r="H14" s="87" t="s">
        <v>234</v>
      </c>
      <c r="J14" s="97" t="s">
        <v>253</v>
      </c>
    </row>
    <row r="15" spans="1:12" x14ac:dyDescent="0.25">
      <c r="B15" s="297">
        <v>0.5</v>
      </c>
      <c r="H15" s="87" t="s">
        <v>235</v>
      </c>
      <c r="J15" s="97" t="s">
        <v>298</v>
      </c>
    </row>
    <row r="16" spans="1:12" x14ac:dyDescent="0.25">
      <c r="B16" s="297" t="s">
        <v>136</v>
      </c>
      <c r="D16" s="296" t="s">
        <v>47</v>
      </c>
      <c r="H16" s="87" t="s">
        <v>236</v>
      </c>
      <c r="J16" s="97" t="s">
        <v>299</v>
      </c>
    </row>
    <row r="17" spans="2:10" x14ac:dyDescent="0.25">
      <c r="B17" s="297">
        <v>0.6</v>
      </c>
      <c r="D17" s="296" t="s">
        <v>138</v>
      </c>
      <c r="H17" s="87" t="s">
        <v>237</v>
      </c>
      <c r="J17" s="97" t="s">
        <v>300</v>
      </c>
    </row>
    <row r="18" spans="2:10" x14ac:dyDescent="0.25">
      <c r="B18" s="297" t="s">
        <v>137</v>
      </c>
      <c r="D18" s="296" t="s">
        <v>48</v>
      </c>
      <c r="H18" s="87" t="s">
        <v>238</v>
      </c>
      <c r="J18" s="97" t="s">
        <v>301</v>
      </c>
    </row>
    <row r="19" spans="2:10" x14ac:dyDescent="0.25">
      <c r="B19" s="296" t="s">
        <v>31</v>
      </c>
      <c r="D19" s="296" t="s">
        <v>139</v>
      </c>
      <c r="H19" s="87" t="s">
        <v>239</v>
      </c>
      <c r="J19" s="97" t="s">
        <v>302</v>
      </c>
    </row>
    <row r="20" spans="2:10" x14ac:dyDescent="0.25">
      <c r="B20" s="296" t="s">
        <v>32</v>
      </c>
      <c r="D20" s="296" t="s">
        <v>49</v>
      </c>
      <c r="H20" s="87" t="s">
        <v>240</v>
      </c>
      <c r="J20" s="97" t="s">
        <v>303</v>
      </c>
    </row>
    <row r="21" spans="2:10" x14ac:dyDescent="0.25">
      <c r="B21" s="296" t="s">
        <v>33</v>
      </c>
      <c r="D21" s="296" t="s">
        <v>140</v>
      </c>
      <c r="H21" s="87" t="s">
        <v>241</v>
      </c>
      <c r="J21" s="97" t="s">
        <v>254</v>
      </c>
    </row>
    <row r="22" spans="2:10" x14ac:dyDescent="0.25">
      <c r="B22" s="296" t="s">
        <v>34</v>
      </c>
      <c r="D22" s="296" t="s">
        <v>50</v>
      </c>
      <c r="H22" s="87" t="s">
        <v>242</v>
      </c>
    </row>
    <row r="23" spans="2:10" x14ac:dyDescent="0.25">
      <c r="B23" s="296" t="s">
        <v>35</v>
      </c>
      <c r="D23" s="296" t="s">
        <v>141</v>
      </c>
      <c r="H23" s="87" t="s">
        <v>243</v>
      </c>
    </row>
    <row r="24" spans="2:10" x14ac:dyDescent="0.25">
      <c r="B24" s="296" t="s">
        <v>36</v>
      </c>
      <c r="D24" s="296" t="s">
        <v>51</v>
      </c>
      <c r="H24" s="87" t="s">
        <v>244</v>
      </c>
    </row>
    <row r="25" spans="2:10" x14ac:dyDescent="0.25">
      <c r="B25" s="296" t="s">
        <v>37</v>
      </c>
      <c r="D25" s="296" t="s">
        <v>142</v>
      </c>
      <c r="H25" s="87" t="s">
        <v>245</v>
      </c>
    </row>
    <row r="26" spans="2:10" x14ac:dyDescent="0.25">
      <c r="B26" s="296" t="s">
        <v>38</v>
      </c>
      <c r="H26" s="87" t="s">
        <v>246</v>
      </c>
    </row>
    <row r="27" spans="2:10" x14ac:dyDescent="0.25">
      <c r="B27" s="296" t="s">
        <v>39</v>
      </c>
      <c r="H27" s="87" t="s">
        <v>247</v>
      </c>
    </row>
    <row r="28" spans="2:10" x14ac:dyDescent="0.25">
      <c r="B28" s="296" t="s">
        <v>40</v>
      </c>
    </row>
    <row r="29" spans="2:10" x14ac:dyDescent="0.25">
      <c r="B29" s="296" t="s">
        <v>41</v>
      </c>
    </row>
    <row r="30" spans="2:10" x14ac:dyDescent="0.25">
      <c r="B30" s="296" t="s">
        <v>42</v>
      </c>
    </row>
    <row r="31" spans="2:10" x14ac:dyDescent="0.25">
      <c r="B31" s="296" t="s">
        <v>43</v>
      </c>
    </row>
    <row r="32" spans="2:10" x14ac:dyDescent="0.25">
      <c r="B32" s="296" t="s">
        <v>44</v>
      </c>
    </row>
    <row r="33" spans="2:2" x14ac:dyDescent="0.25">
      <c r="B33" s="296" t="s">
        <v>45</v>
      </c>
    </row>
    <row r="34" spans="2:2" x14ac:dyDescent="0.25">
      <c r="B34" s="296" t="s">
        <v>46</v>
      </c>
    </row>
    <row r="35" spans="2:2" x14ac:dyDescent="0.25">
      <c r="B35" s="297">
        <v>0.8</v>
      </c>
    </row>
    <row r="36" spans="2:2" x14ac:dyDescent="0.25">
      <c r="B36" s="296" t="s">
        <v>129</v>
      </c>
    </row>
    <row r="37" spans="2:2" x14ac:dyDescent="0.25">
      <c r="B37" s="296" t="s">
        <v>130</v>
      </c>
    </row>
    <row r="38" spans="2:2" x14ac:dyDescent="0.25">
      <c r="B38" s="296" t="s">
        <v>30</v>
      </c>
    </row>
    <row r="39" spans="2:2" x14ac:dyDescent="0.25">
      <c r="B39" s="296"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P35"/>
  <sheetViews>
    <sheetView topLeftCell="B6" zoomScale="110" zoomScaleNormal="110" workbookViewId="0">
      <selection activeCell="C23" sqref="C23"/>
    </sheetView>
  </sheetViews>
  <sheetFormatPr defaultRowHeight="15" x14ac:dyDescent="0.25"/>
  <cols>
    <col min="1" max="1" width="3" style="82" customWidth="1"/>
    <col min="2" max="2" width="64.85546875" style="7" customWidth="1"/>
    <col min="3" max="3" width="9.42578125" style="7" customWidth="1"/>
    <col min="4" max="4" width="13.28515625" style="7" bestFit="1" customWidth="1"/>
    <col min="5" max="5" width="11" style="7" customWidth="1"/>
    <col min="6" max="6" width="10.7109375" style="7" customWidth="1"/>
    <col min="7" max="8" width="9.7109375" style="7" customWidth="1"/>
    <col min="9" max="9" width="9.140625" style="7" customWidth="1"/>
    <col min="10" max="10" width="47.7109375" style="7" customWidth="1"/>
    <col min="11" max="256" width="9.140625" style="7"/>
    <col min="257" max="257" width="3" style="7" customWidth="1"/>
    <col min="258" max="258" width="22.5703125" style="7" customWidth="1"/>
    <col min="259" max="259" width="9.42578125" style="7" customWidth="1"/>
    <col min="260" max="260" width="9.7109375" style="7" customWidth="1"/>
    <col min="261" max="261" width="11" style="7" customWidth="1"/>
    <col min="262" max="262" width="7.42578125" style="7" customWidth="1"/>
    <col min="263" max="264" width="9.7109375" style="7" customWidth="1"/>
    <col min="265" max="265" width="8.28515625" style="7" customWidth="1"/>
    <col min="266" max="512" width="9.140625" style="7"/>
    <col min="513" max="513" width="3" style="7" customWidth="1"/>
    <col min="514" max="514" width="22.5703125" style="7" customWidth="1"/>
    <col min="515" max="515" width="9.42578125" style="7" customWidth="1"/>
    <col min="516" max="516" width="9.7109375" style="7" customWidth="1"/>
    <col min="517" max="517" width="11" style="7" customWidth="1"/>
    <col min="518" max="518" width="7.42578125" style="7" customWidth="1"/>
    <col min="519" max="520" width="9.7109375" style="7" customWidth="1"/>
    <col min="521" max="521" width="8.28515625" style="7" customWidth="1"/>
    <col min="522" max="768" width="9.140625" style="7"/>
    <col min="769" max="769" width="3" style="7" customWidth="1"/>
    <col min="770" max="770" width="22.5703125" style="7" customWidth="1"/>
    <col min="771" max="771" width="9.42578125" style="7" customWidth="1"/>
    <col min="772" max="772" width="9.7109375" style="7" customWidth="1"/>
    <col min="773" max="773" width="11" style="7" customWidth="1"/>
    <col min="774" max="774" width="7.42578125" style="7" customWidth="1"/>
    <col min="775" max="776" width="9.7109375" style="7" customWidth="1"/>
    <col min="777" max="777" width="8.28515625" style="7" customWidth="1"/>
    <col min="778" max="1024" width="9.140625" style="7"/>
    <col min="1025" max="1025" width="3" style="7" customWidth="1"/>
    <col min="1026" max="1026" width="22.5703125" style="7" customWidth="1"/>
    <col min="1027" max="1027" width="9.42578125" style="7" customWidth="1"/>
    <col min="1028" max="1028" width="9.7109375" style="7" customWidth="1"/>
    <col min="1029" max="1029" width="11" style="7" customWidth="1"/>
    <col min="1030" max="1030" width="7.42578125" style="7" customWidth="1"/>
    <col min="1031" max="1032" width="9.7109375" style="7" customWidth="1"/>
    <col min="1033" max="1033" width="8.28515625" style="7" customWidth="1"/>
    <col min="1034" max="1280" width="9.140625" style="7"/>
    <col min="1281" max="1281" width="3" style="7" customWidth="1"/>
    <col min="1282" max="1282" width="22.5703125" style="7" customWidth="1"/>
    <col min="1283" max="1283" width="9.42578125" style="7" customWidth="1"/>
    <col min="1284" max="1284" width="9.7109375" style="7" customWidth="1"/>
    <col min="1285" max="1285" width="11" style="7" customWidth="1"/>
    <col min="1286" max="1286" width="7.42578125" style="7" customWidth="1"/>
    <col min="1287" max="1288" width="9.7109375" style="7" customWidth="1"/>
    <col min="1289" max="1289" width="8.28515625" style="7" customWidth="1"/>
    <col min="1290" max="1536" width="9.140625" style="7"/>
    <col min="1537" max="1537" width="3" style="7" customWidth="1"/>
    <col min="1538" max="1538" width="22.5703125" style="7" customWidth="1"/>
    <col min="1539" max="1539" width="9.42578125" style="7" customWidth="1"/>
    <col min="1540" max="1540" width="9.7109375" style="7" customWidth="1"/>
    <col min="1541" max="1541" width="11" style="7" customWidth="1"/>
    <col min="1542" max="1542" width="7.42578125" style="7" customWidth="1"/>
    <col min="1543" max="1544" width="9.7109375" style="7" customWidth="1"/>
    <col min="1545" max="1545" width="8.28515625" style="7" customWidth="1"/>
    <col min="1546" max="1792" width="9.140625" style="7"/>
    <col min="1793" max="1793" width="3" style="7" customWidth="1"/>
    <col min="1794" max="1794" width="22.5703125" style="7" customWidth="1"/>
    <col min="1795" max="1795" width="9.42578125" style="7" customWidth="1"/>
    <col min="1796" max="1796" width="9.7109375" style="7" customWidth="1"/>
    <col min="1797" max="1797" width="11" style="7" customWidth="1"/>
    <col min="1798" max="1798" width="7.42578125" style="7" customWidth="1"/>
    <col min="1799" max="1800" width="9.7109375" style="7" customWidth="1"/>
    <col min="1801" max="1801" width="8.28515625" style="7" customWidth="1"/>
    <col min="1802" max="2048" width="9.140625" style="7"/>
    <col min="2049" max="2049" width="3" style="7" customWidth="1"/>
    <col min="2050" max="2050" width="22.5703125" style="7" customWidth="1"/>
    <col min="2051" max="2051" width="9.42578125" style="7" customWidth="1"/>
    <col min="2052" max="2052" width="9.7109375" style="7" customWidth="1"/>
    <col min="2053" max="2053" width="11" style="7" customWidth="1"/>
    <col min="2054" max="2054" width="7.42578125" style="7" customWidth="1"/>
    <col min="2055" max="2056" width="9.7109375" style="7" customWidth="1"/>
    <col min="2057" max="2057" width="8.28515625" style="7" customWidth="1"/>
    <col min="2058" max="2304" width="9.140625" style="7"/>
    <col min="2305" max="2305" width="3" style="7" customWidth="1"/>
    <col min="2306" max="2306" width="22.5703125" style="7" customWidth="1"/>
    <col min="2307" max="2307" width="9.42578125" style="7" customWidth="1"/>
    <col min="2308" max="2308" width="9.7109375" style="7" customWidth="1"/>
    <col min="2309" max="2309" width="11" style="7" customWidth="1"/>
    <col min="2310" max="2310" width="7.42578125" style="7" customWidth="1"/>
    <col min="2311" max="2312" width="9.7109375" style="7" customWidth="1"/>
    <col min="2313" max="2313" width="8.28515625" style="7" customWidth="1"/>
    <col min="2314" max="2560" width="9.140625" style="7"/>
    <col min="2561" max="2561" width="3" style="7" customWidth="1"/>
    <col min="2562" max="2562" width="22.5703125" style="7" customWidth="1"/>
    <col min="2563" max="2563" width="9.42578125" style="7" customWidth="1"/>
    <col min="2564" max="2564" width="9.7109375" style="7" customWidth="1"/>
    <col min="2565" max="2565" width="11" style="7" customWidth="1"/>
    <col min="2566" max="2566" width="7.42578125" style="7" customWidth="1"/>
    <col min="2567" max="2568" width="9.7109375" style="7" customWidth="1"/>
    <col min="2569" max="2569" width="8.28515625" style="7" customWidth="1"/>
    <col min="2570" max="2816" width="9.140625" style="7"/>
    <col min="2817" max="2817" width="3" style="7" customWidth="1"/>
    <col min="2818" max="2818" width="22.5703125" style="7" customWidth="1"/>
    <col min="2819" max="2819" width="9.42578125" style="7" customWidth="1"/>
    <col min="2820" max="2820" width="9.7109375" style="7" customWidth="1"/>
    <col min="2821" max="2821" width="11" style="7" customWidth="1"/>
    <col min="2822" max="2822" width="7.42578125" style="7" customWidth="1"/>
    <col min="2823" max="2824" width="9.7109375" style="7" customWidth="1"/>
    <col min="2825" max="2825" width="8.28515625" style="7" customWidth="1"/>
    <col min="2826" max="3072" width="9.140625" style="7"/>
    <col min="3073" max="3073" width="3" style="7" customWidth="1"/>
    <col min="3074" max="3074" width="22.5703125" style="7" customWidth="1"/>
    <col min="3075" max="3075" width="9.42578125" style="7" customWidth="1"/>
    <col min="3076" max="3076" width="9.7109375" style="7" customWidth="1"/>
    <col min="3077" max="3077" width="11" style="7" customWidth="1"/>
    <col min="3078" max="3078" width="7.42578125" style="7" customWidth="1"/>
    <col min="3079" max="3080" width="9.7109375" style="7" customWidth="1"/>
    <col min="3081" max="3081" width="8.28515625" style="7" customWidth="1"/>
    <col min="3082" max="3328" width="9.140625" style="7"/>
    <col min="3329" max="3329" width="3" style="7" customWidth="1"/>
    <col min="3330" max="3330" width="22.5703125" style="7" customWidth="1"/>
    <col min="3331" max="3331" width="9.42578125" style="7" customWidth="1"/>
    <col min="3332" max="3332" width="9.7109375" style="7" customWidth="1"/>
    <col min="3333" max="3333" width="11" style="7" customWidth="1"/>
    <col min="3334" max="3334" width="7.42578125" style="7" customWidth="1"/>
    <col min="3335" max="3336" width="9.7109375" style="7" customWidth="1"/>
    <col min="3337" max="3337" width="8.28515625" style="7" customWidth="1"/>
    <col min="3338" max="3584" width="9.140625" style="7"/>
    <col min="3585" max="3585" width="3" style="7" customWidth="1"/>
    <col min="3586" max="3586" width="22.5703125" style="7" customWidth="1"/>
    <col min="3587" max="3587" width="9.42578125" style="7" customWidth="1"/>
    <col min="3588" max="3588" width="9.7109375" style="7" customWidth="1"/>
    <col min="3589" max="3589" width="11" style="7" customWidth="1"/>
    <col min="3590" max="3590" width="7.42578125" style="7" customWidth="1"/>
    <col min="3591" max="3592" width="9.7109375" style="7" customWidth="1"/>
    <col min="3593" max="3593" width="8.28515625" style="7" customWidth="1"/>
    <col min="3594" max="3840" width="9.140625" style="7"/>
    <col min="3841" max="3841" width="3" style="7" customWidth="1"/>
    <col min="3842" max="3842" width="22.5703125" style="7" customWidth="1"/>
    <col min="3843" max="3843" width="9.42578125" style="7" customWidth="1"/>
    <col min="3844" max="3844" width="9.7109375" style="7" customWidth="1"/>
    <col min="3845" max="3845" width="11" style="7" customWidth="1"/>
    <col min="3846" max="3846" width="7.42578125" style="7" customWidth="1"/>
    <col min="3847" max="3848" width="9.7109375" style="7" customWidth="1"/>
    <col min="3849" max="3849" width="8.28515625" style="7" customWidth="1"/>
    <col min="3850" max="4096" width="9.140625" style="7"/>
    <col min="4097" max="4097" width="3" style="7" customWidth="1"/>
    <col min="4098" max="4098" width="22.5703125" style="7" customWidth="1"/>
    <col min="4099" max="4099" width="9.42578125" style="7" customWidth="1"/>
    <col min="4100" max="4100" width="9.7109375" style="7" customWidth="1"/>
    <col min="4101" max="4101" width="11" style="7" customWidth="1"/>
    <col min="4102" max="4102" width="7.42578125" style="7" customWidth="1"/>
    <col min="4103" max="4104" width="9.7109375" style="7" customWidth="1"/>
    <col min="4105" max="4105" width="8.28515625" style="7" customWidth="1"/>
    <col min="4106" max="4352" width="9.140625" style="7"/>
    <col min="4353" max="4353" width="3" style="7" customWidth="1"/>
    <col min="4354" max="4354" width="22.5703125" style="7" customWidth="1"/>
    <col min="4355" max="4355" width="9.42578125" style="7" customWidth="1"/>
    <col min="4356" max="4356" width="9.7109375" style="7" customWidth="1"/>
    <col min="4357" max="4357" width="11" style="7" customWidth="1"/>
    <col min="4358" max="4358" width="7.42578125" style="7" customWidth="1"/>
    <col min="4359" max="4360" width="9.7109375" style="7" customWidth="1"/>
    <col min="4361" max="4361" width="8.28515625" style="7" customWidth="1"/>
    <col min="4362" max="4608" width="9.140625" style="7"/>
    <col min="4609" max="4609" width="3" style="7" customWidth="1"/>
    <col min="4610" max="4610" width="22.5703125" style="7" customWidth="1"/>
    <col min="4611" max="4611" width="9.42578125" style="7" customWidth="1"/>
    <col min="4612" max="4612" width="9.7109375" style="7" customWidth="1"/>
    <col min="4613" max="4613" width="11" style="7" customWidth="1"/>
    <col min="4614" max="4614" width="7.42578125" style="7" customWidth="1"/>
    <col min="4615" max="4616" width="9.7109375" style="7" customWidth="1"/>
    <col min="4617" max="4617" width="8.28515625" style="7" customWidth="1"/>
    <col min="4618" max="4864" width="9.140625" style="7"/>
    <col min="4865" max="4865" width="3" style="7" customWidth="1"/>
    <col min="4866" max="4866" width="22.5703125" style="7" customWidth="1"/>
    <col min="4867" max="4867" width="9.42578125" style="7" customWidth="1"/>
    <col min="4868" max="4868" width="9.7109375" style="7" customWidth="1"/>
    <col min="4869" max="4869" width="11" style="7" customWidth="1"/>
    <col min="4870" max="4870" width="7.42578125" style="7" customWidth="1"/>
    <col min="4871" max="4872" width="9.7109375" style="7" customWidth="1"/>
    <col min="4873" max="4873" width="8.28515625" style="7" customWidth="1"/>
    <col min="4874" max="5120" width="9.140625" style="7"/>
    <col min="5121" max="5121" width="3" style="7" customWidth="1"/>
    <col min="5122" max="5122" width="22.5703125" style="7" customWidth="1"/>
    <col min="5123" max="5123" width="9.42578125" style="7" customWidth="1"/>
    <col min="5124" max="5124" width="9.7109375" style="7" customWidth="1"/>
    <col min="5125" max="5125" width="11" style="7" customWidth="1"/>
    <col min="5126" max="5126" width="7.42578125" style="7" customWidth="1"/>
    <col min="5127" max="5128" width="9.7109375" style="7" customWidth="1"/>
    <col min="5129" max="5129" width="8.28515625" style="7" customWidth="1"/>
    <col min="5130" max="5376" width="9.140625" style="7"/>
    <col min="5377" max="5377" width="3" style="7" customWidth="1"/>
    <col min="5378" max="5378" width="22.5703125" style="7" customWidth="1"/>
    <col min="5379" max="5379" width="9.42578125" style="7" customWidth="1"/>
    <col min="5380" max="5380" width="9.7109375" style="7" customWidth="1"/>
    <col min="5381" max="5381" width="11" style="7" customWidth="1"/>
    <col min="5382" max="5382" width="7.42578125" style="7" customWidth="1"/>
    <col min="5383" max="5384" width="9.7109375" style="7" customWidth="1"/>
    <col min="5385" max="5385" width="8.28515625" style="7" customWidth="1"/>
    <col min="5386" max="5632" width="9.140625" style="7"/>
    <col min="5633" max="5633" width="3" style="7" customWidth="1"/>
    <col min="5634" max="5634" width="22.5703125" style="7" customWidth="1"/>
    <col min="5635" max="5635" width="9.42578125" style="7" customWidth="1"/>
    <col min="5636" max="5636" width="9.7109375" style="7" customWidth="1"/>
    <col min="5637" max="5637" width="11" style="7" customWidth="1"/>
    <col min="5638" max="5638" width="7.42578125" style="7" customWidth="1"/>
    <col min="5639" max="5640" width="9.7109375" style="7" customWidth="1"/>
    <col min="5641" max="5641" width="8.28515625" style="7" customWidth="1"/>
    <col min="5642" max="5888" width="9.140625" style="7"/>
    <col min="5889" max="5889" width="3" style="7" customWidth="1"/>
    <col min="5890" max="5890" width="22.5703125" style="7" customWidth="1"/>
    <col min="5891" max="5891" width="9.42578125" style="7" customWidth="1"/>
    <col min="5892" max="5892" width="9.7109375" style="7" customWidth="1"/>
    <col min="5893" max="5893" width="11" style="7" customWidth="1"/>
    <col min="5894" max="5894" width="7.42578125" style="7" customWidth="1"/>
    <col min="5895" max="5896" width="9.7109375" style="7" customWidth="1"/>
    <col min="5897" max="5897" width="8.28515625" style="7" customWidth="1"/>
    <col min="5898" max="6144" width="9.140625" style="7"/>
    <col min="6145" max="6145" width="3" style="7" customWidth="1"/>
    <col min="6146" max="6146" width="22.5703125" style="7" customWidth="1"/>
    <col min="6147" max="6147" width="9.42578125" style="7" customWidth="1"/>
    <col min="6148" max="6148" width="9.7109375" style="7" customWidth="1"/>
    <col min="6149" max="6149" width="11" style="7" customWidth="1"/>
    <col min="6150" max="6150" width="7.42578125" style="7" customWidth="1"/>
    <col min="6151" max="6152" width="9.7109375" style="7" customWidth="1"/>
    <col min="6153" max="6153" width="8.28515625" style="7" customWidth="1"/>
    <col min="6154" max="6400" width="9.140625" style="7"/>
    <col min="6401" max="6401" width="3" style="7" customWidth="1"/>
    <col min="6402" max="6402" width="22.5703125" style="7" customWidth="1"/>
    <col min="6403" max="6403" width="9.42578125" style="7" customWidth="1"/>
    <col min="6404" max="6404" width="9.7109375" style="7" customWidth="1"/>
    <col min="6405" max="6405" width="11" style="7" customWidth="1"/>
    <col min="6406" max="6406" width="7.42578125" style="7" customWidth="1"/>
    <col min="6407" max="6408" width="9.7109375" style="7" customWidth="1"/>
    <col min="6409" max="6409" width="8.28515625" style="7" customWidth="1"/>
    <col min="6410" max="6656" width="9.140625" style="7"/>
    <col min="6657" max="6657" width="3" style="7" customWidth="1"/>
    <col min="6658" max="6658" width="22.5703125" style="7" customWidth="1"/>
    <col min="6659" max="6659" width="9.42578125" style="7" customWidth="1"/>
    <col min="6660" max="6660" width="9.7109375" style="7" customWidth="1"/>
    <col min="6661" max="6661" width="11" style="7" customWidth="1"/>
    <col min="6662" max="6662" width="7.42578125" style="7" customWidth="1"/>
    <col min="6663" max="6664" width="9.7109375" style="7" customWidth="1"/>
    <col min="6665" max="6665" width="8.28515625" style="7" customWidth="1"/>
    <col min="6666" max="6912" width="9.140625" style="7"/>
    <col min="6913" max="6913" width="3" style="7" customWidth="1"/>
    <col min="6914" max="6914" width="22.5703125" style="7" customWidth="1"/>
    <col min="6915" max="6915" width="9.42578125" style="7" customWidth="1"/>
    <col min="6916" max="6916" width="9.7109375" style="7" customWidth="1"/>
    <col min="6917" max="6917" width="11" style="7" customWidth="1"/>
    <col min="6918" max="6918" width="7.42578125" style="7" customWidth="1"/>
    <col min="6919" max="6920" width="9.7109375" style="7" customWidth="1"/>
    <col min="6921" max="6921" width="8.28515625" style="7" customWidth="1"/>
    <col min="6922" max="7168" width="9.140625" style="7"/>
    <col min="7169" max="7169" width="3" style="7" customWidth="1"/>
    <col min="7170" max="7170" width="22.5703125" style="7" customWidth="1"/>
    <col min="7171" max="7171" width="9.42578125" style="7" customWidth="1"/>
    <col min="7172" max="7172" width="9.7109375" style="7" customWidth="1"/>
    <col min="7173" max="7173" width="11" style="7" customWidth="1"/>
    <col min="7174" max="7174" width="7.42578125" style="7" customWidth="1"/>
    <col min="7175" max="7176" width="9.7109375" style="7" customWidth="1"/>
    <col min="7177" max="7177" width="8.28515625" style="7" customWidth="1"/>
    <col min="7178" max="7424" width="9.140625" style="7"/>
    <col min="7425" max="7425" width="3" style="7" customWidth="1"/>
    <col min="7426" max="7426" width="22.5703125" style="7" customWidth="1"/>
    <col min="7427" max="7427" width="9.42578125" style="7" customWidth="1"/>
    <col min="7428" max="7428" width="9.7109375" style="7" customWidth="1"/>
    <col min="7429" max="7429" width="11" style="7" customWidth="1"/>
    <col min="7430" max="7430" width="7.42578125" style="7" customWidth="1"/>
    <col min="7431" max="7432" width="9.7109375" style="7" customWidth="1"/>
    <col min="7433" max="7433" width="8.28515625" style="7" customWidth="1"/>
    <col min="7434" max="7680" width="9.140625" style="7"/>
    <col min="7681" max="7681" width="3" style="7" customWidth="1"/>
    <col min="7682" max="7682" width="22.5703125" style="7" customWidth="1"/>
    <col min="7683" max="7683" width="9.42578125" style="7" customWidth="1"/>
    <col min="7684" max="7684" width="9.7109375" style="7" customWidth="1"/>
    <col min="7685" max="7685" width="11" style="7" customWidth="1"/>
    <col min="7686" max="7686" width="7.42578125" style="7" customWidth="1"/>
    <col min="7687" max="7688" width="9.7109375" style="7" customWidth="1"/>
    <col min="7689" max="7689" width="8.28515625" style="7" customWidth="1"/>
    <col min="7690" max="7936" width="9.140625" style="7"/>
    <col min="7937" max="7937" width="3" style="7" customWidth="1"/>
    <col min="7938" max="7938" width="22.5703125" style="7" customWidth="1"/>
    <col min="7939" max="7939" width="9.42578125" style="7" customWidth="1"/>
    <col min="7940" max="7940" width="9.7109375" style="7" customWidth="1"/>
    <col min="7941" max="7941" width="11" style="7" customWidth="1"/>
    <col min="7942" max="7942" width="7.42578125" style="7" customWidth="1"/>
    <col min="7943" max="7944" width="9.7109375" style="7" customWidth="1"/>
    <col min="7945" max="7945" width="8.28515625" style="7" customWidth="1"/>
    <col min="7946" max="8192" width="9.140625" style="7"/>
    <col min="8193" max="8193" width="3" style="7" customWidth="1"/>
    <col min="8194" max="8194" width="22.5703125" style="7" customWidth="1"/>
    <col min="8195" max="8195" width="9.42578125" style="7" customWidth="1"/>
    <col min="8196" max="8196" width="9.7109375" style="7" customWidth="1"/>
    <col min="8197" max="8197" width="11" style="7" customWidth="1"/>
    <col min="8198" max="8198" width="7.42578125" style="7" customWidth="1"/>
    <col min="8199" max="8200" width="9.7109375" style="7" customWidth="1"/>
    <col min="8201" max="8201" width="8.28515625" style="7" customWidth="1"/>
    <col min="8202" max="8448" width="9.140625" style="7"/>
    <col min="8449" max="8449" width="3" style="7" customWidth="1"/>
    <col min="8450" max="8450" width="22.5703125" style="7" customWidth="1"/>
    <col min="8451" max="8451" width="9.42578125" style="7" customWidth="1"/>
    <col min="8452" max="8452" width="9.7109375" style="7" customWidth="1"/>
    <col min="8453" max="8453" width="11" style="7" customWidth="1"/>
    <col min="8454" max="8454" width="7.42578125" style="7" customWidth="1"/>
    <col min="8455" max="8456" width="9.7109375" style="7" customWidth="1"/>
    <col min="8457" max="8457" width="8.28515625" style="7" customWidth="1"/>
    <col min="8458" max="8704" width="9.140625" style="7"/>
    <col min="8705" max="8705" width="3" style="7" customWidth="1"/>
    <col min="8706" max="8706" width="22.5703125" style="7" customWidth="1"/>
    <col min="8707" max="8707" width="9.42578125" style="7" customWidth="1"/>
    <col min="8708" max="8708" width="9.7109375" style="7" customWidth="1"/>
    <col min="8709" max="8709" width="11" style="7" customWidth="1"/>
    <col min="8710" max="8710" width="7.42578125" style="7" customWidth="1"/>
    <col min="8711" max="8712" width="9.7109375" style="7" customWidth="1"/>
    <col min="8713" max="8713" width="8.28515625" style="7" customWidth="1"/>
    <col min="8714" max="8960" width="9.140625" style="7"/>
    <col min="8961" max="8961" width="3" style="7" customWidth="1"/>
    <col min="8962" max="8962" width="22.5703125" style="7" customWidth="1"/>
    <col min="8963" max="8963" width="9.42578125" style="7" customWidth="1"/>
    <col min="8964" max="8964" width="9.7109375" style="7" customWidth="1"/>
    <col min="8965" max="8965" width="11" style="7" customWidth="1"/>
    <col min="8966" max="8966" width="7.42578125" style="7" customWidth="1"/>
    <col min="8967" max="8968" width="9.7109375" style="7" customWidth="1"/>
    <col min="8969" max="8969" width="8.28515625" style="7" customWidth="1"/>
    <col min="8970" max="9216" width="9.140625" style="7"/>
    <col min="9217" max="9217" width="3" style="7" customWidth="1"/>
    <col min="9218" max="9218" width="22.5703125" style="7" customWidth="1"/>
    <col min="9219" max="9219" width="9.42578125" style="7" customWidth="1"/>
    <col min="9220" max="9220" width="9.7109375" style="7" customWidth="1"/>
    <col min="9221" max="9221" width="11" style="7" customWidth="1"/>
    <col min="9222" max="9222" width="7.42578125" style="7" customWidth="1"/>
    <col min="9223" max="9224" width="9.7109375" style="7" customWidth="1"/>
    <col min="9225" max="9225" width="8.28515625" style="7" customWidth="1"/>
    <col min="9226" max="9472" width="9.140625" style="7"/>
    <col min="9473" max="9473" width="3" style="7" customWidth="1"/>
    <col min="9474" max="9474" width="22.5703125" style="7" customWidth="1"/>
    <col min="9475" max="9475" width="9.42578125" style="7" customWidth="1"/>
    <col min="9476" max="9476" width="9.7109375" style="7" customWidth="1"/>
    <col min="9477" max="9477" width="11" style="7" customWidth="1"/>
    <col min="9478" max="9478" width="7.42578125" style="7" customWidth="1"/>
    <col min="9479" max="9480" width="9.7109375" style="7" customWidth="1"/>
    <col min="9481" max="9481" width="8.28515625" style="7" customWidth="1"/>
    <col min="9482" max="9728" width="9.140625" style="7"/>
    <col min="9729" max="9729" width="3" style="7" customWidth="1"/>
    <col min="9730" max="9730" width="22.5703125" style="7" customWidth="1"/>
    <col min="9731" max="9731" width="9.42578125" style="7" customWidth="1"/>
    <col min="9732" max="9732" width="9.7109375" style="7" customWidth="1"/>
    <col min="9733" max="9733" width="11" style="7" customWidth="1"/>
    <col min="9734" max="9734" width="7.42578125" style="7" customWidth="1"/>
    <col min="9735" max="9736" width="9.7109375" style="7" customWidth="1"/>
    <col min="9737" max="9737" width="8.28515625" style="7" customWidth="1"/>
    <col min="9738" max="9984" width="9.140625" style="7"/>
    <col min="9985" max="9985" width="3" style="7" customWidth="1"/>
    <col min="9986" max="9986" width="22.5703125" style="7" customWidth="1"/>
    <col min="9987" max="9987" width="9.42578125" style="7" customWidth="1"/>
    <col min="9988" max="9988" width="9.7109375" style="7" customWidth="1"/>
    <col min="9989" max="9989" width="11" style="7" customWidth="1"/>
    <col min="9990" max="9990" width="7.42578125" style="7" customWidth="1"/>
    <col min="9991" max="9992" width="9.7109375" style="7" customWidth="1"/>
    <col min="9993" max="9993" width="8.28515625" style="7" customWidth="1"/>
    <col min="9994" max="10240" width="9.140625" style="7"/>
    <col min="10241" max="10241" width="3" style="7" customWidth="1"/>
    <col min="10242" max="10242" width="22.5703125" style="7" customWidth="1"/>
    <col min="10243" max="10243" width="9.42578125" style="7" customWidth="1"/>
    <col min="10244" max="10244" width="9.7109375" style="7" customWidth="1"/>
    <col min="10245" max="10245" width="11" style="7" customWidth="1"/>
    <col min="10246" max="10246" width="7.42578125" style="7" customWidth="1"/>
    <col min="10247" max="10248" width="9.7109375" style="7" customWidth="1"/>
    <col min="10249" max="10249" width="8.28515625" style="7" customWidth="1"/>
    <col min="10250" max="10496" width="9.140625" style="7"/>
    <col min="10497" max="10497" width="3" style="7" customWidth="1"/>
    <col min="10498" max="10498" width="22.5703125" style="7" customWidth="1"/>
    <col min="10499" max="10499" width="9.42578125" style="7" customWidth="1"/>
    <col min="10500" max="10500" width="9.7109375" style="7" customWidth="1"/>
    <col min="10501" max="10501" width="11" style="7" customWidth="1"/>
    <col min="10502" max="10502" width="7.42578125" style="7" customWidth="1"/>
    <col min="10503" max="10504" width="9.7109375" style="7" customWidth="1"/>
    <col min="10505" max="10505" width="8.28515625" style="7" customWidth="1"/>
    <col min="10506" max="10752" width="9.140625" style="7"/>
    <col min="10753" max="10753" width="3" style="7" customWidth="1"/>
    <col min="10754" max="10754" width="22.5703125" style="7" customWidth="1"/>
    <col min="10755" max="10755" width="9.42578125" style="7" customWidth="1"/>
    <col min="10756" max="10756" width="9.7109375" style="7" customWidth="1"/>
    <col min="10757" max="10757" width="11" style="7" customWidth="1"/>
    <col min="10758" max="10758" width="7.42578125" style="7" customWidth="1"/>
    <col min="10759" max="10760" width="9.7109375" style="7" customWidth="1"/>
    <col min="10761" max="10761" width="8.28515625" style="7" customWidth="1"/>
    <col min="10762" max="11008" width="9.140625" style="7"/>
    <col min="11009" max="11009" width="3" style="7" customWidth="1"/>
    <col min="11010" max="11010" width="22.5703125" style="7" customWidth="1"/>
    <col min="11011" max="11011" width="9.42578125" style="7" customWidth="1"/>
    <col min="11012" max="11012" width="9.7109375" style="7" customWidth="1"/>
    <col min="11013" max="11013" width="11" style="7" customWidth="1"/>
    <col min="11014" max="11014" width="7.42578125" style="7" customWidth="1"/>
    <col min="11015" max="11016" width="9.7109375" style="7" customWidth="1"/>
    <col min="11017" max="11017" width="8.28515625" style="7" customWidth="1"/>
    <col min="11018" max="11264" width="9.140625" style="7"/>
    <col min="11265" max="11265" width="3" style="7" customWidth="1"/>
    <col min="11266" max="11266" width="22.5703125" style="7" customWidth="1"/>
    <col min="11267" max="11267" width="9.42578125" style="7" customWidth="1"/>
    <col min="11268" max="11268" width="9.7109375" style="7" customWidth="1"/>
    <col min="11269" max="11269" width="11" style="7" customWidth="1"/>
    <col min="11270" max="11270" width="7.42578125" style="7" customWidth="1"/>
    <col min="11271" max="11272" width="9.7109375" style="7" customWidth="1"/>
    <col min="11273" max="11273" width="8.28515625" style="7" customWidth="1"/>
    <col min="11274" max="11520" width="9.140625" style="7"/>
    <col min="11521" max="11521" width="3" style="7" customWidth="1"/>
    <col min="11522" max="11522" width="22.5703125" style="7" customWidth="1"/>
    <col min="11523" max="11523" width="9.42578125" style="7" customWidth="1"/>
    <col min="11524" max="11524" width="9.7109375" style="7" customWidth="1"/>
    <col min="11525" max="11525" width="11" style="7" customWidth="1"/>
    <col min="11526" max="11526" width="7.42578125" style="7" customWidth="1"/>
    <col min="11527" max="11528" width="9.7109375" style="7" customWidth="1"/>
    <col min="11529" max="11529" width="8.28515625" style="7" customWidth="1"/>
    <col min="11530" max="11776" width="9.140625" style="7"/>
    <col min="11777" max="11777" width="3" style="7" customWidth="1"/>
    <col min="11778" max="11778" width="22.5703125" style="7" customWidth="1"/>
    <col min="11779" max="11779" width="9.42578125" style="7" customWidth="1"/>
    <col min="11780" max="11780" width="9.7109375" style="7" customWidth="1"/>
    <col min="11781" max="11781" width="11" style="7" customWidth="1"/>
    <col min="11782" max="11782" width="7.42578125" style="7" customWidth="1"/>
    <col min="11783" max="11784" width="9.7109375" style="7" customWidth="1"/>
    <col min="11785" max="11785" width="8.28515625" style="7" customWidth="1"/>
    <col min="11786" max="12032" width="9.140625" style="7"/>
    <col min="12033" max="12033" width="3" style="7" customWidth="1"/>
    <col min="12034" max="12034" width="22.5703125" style="7" customWidth="1"/>
    <col min="12035" max="12035" width="9.42578125" style="7" customWidth="1"/>
    <col min="12036" max="12036" width="9.7109375" style="7" customWidth="1"/>
    <col min="12037" max="12037" width="11" style="7" customWidth="1"/>
    <col min="12038" max="12038" width="7.42578125" style="7" customWidth="1"/>
    <col min="12039" max="12040" width="9.7109375" style="7" customWidth="1"/>
    <col min="12041" max="12041" width="8.28515625" style="7" customWidth="1"/>
    <col min="12042" max="12288" width="9.140625" style="7"/>
    <col min="12289" max="12289" width="3" style="7" customWidth="1"/>
    <col min="12290" max="12290" width="22.5703125" style="7" customWidth="1"/>
    <col min="12291" max="12291" width="9.42578125" style="7" customWidth="1"/>
    <col min="12292" max="12292" width="9.7109375" style="7" customWidth="1"/>
    <col min="12293" max="12293" width="11" style="7" customWidth="1"/>
    <col min="12294" max="12294" width="7.42578125" style="7" customWidth="1"/>
    <col min="12295" max="12296" width="9.7109375" style="7" customWidth="1"/>
    <col min="12297" max="12297" width="8.28515625" style="7" customWidth="1"/>
    <col min="12298" max="12544" width="9.140625" style="7"/>
    <col min="12545" max="12545" width="3" style="7" customWidth="1"/>
    <col min="12546" max="12546" width="22.5703125" style="7" customWidth="1"/>
    <col min="12547" max="12547" width="9.42578125" style="7" customWidth="1"/>
    <col min="12548" max="12548" width="9.7109375" style="7" customWidth="1"/>
    <col min="12549" max="12549" width="11" style="7" customWidth="1"/>
    <col min="12550" max="12550" width="7.42578125" style="7" customWidth="1"/>
    <col min="12551" max="12552" width="9.7109375" style="7" customWidth="1"/>
    <col min="12553" max="12553" width="8.28515625" style="7" customWidth="1"/>
    <col min="12554" max="12800" width="9.140625" style="7"/>
    <col min="12801" max="12801" width="3" style="7" customWidth="1"/>
    <col min="12802" max="12802" width="22.5703125" style="7" customWidth="1"/>
    <col min="12803" max="12803" width="9.42578125" style="7" customWidth="1"/>
    <col min="12804" max="12804" width="9.7109375" style="7" customWidth="1"/>
    <col min="12805" max="12805" width="11" style="7" customWidth="1"/>
    <col min="12806" max="12806" width="7.42578125" style="7" customWidth="1"/>
    <col min="12807" max="12808" width="9.7109375" style="7" customWidth="1"/>
    <col min="12809" max="12809" width="8.28515625" style="7" customWidth="1"/>
    <col min="12810" max="13056" width="9.140625" style="7"/>
    <col min="13057" max="13057" width="3" style="7" customWidth="1"/>
    <col min="13058" max="13058" width="22.5703125" style="7" customWidth="1"/>
    <col min="13059" max="13059" width="9.42578125" style="7" customWidth="1"/>
    <col min="13060" max="13060" width="9.7109375" style="7" customWidth="1"/>
    <col min="13061" max="13061" width="11" style="7" customWidth="1"/>
    <col min="13062" max="13062" width="7.42578125" style="7" customWidth="1"/>
    <col min="13063" max="13064" width="9.7109375" style="7" customWidth="1"/>
    <col min="13065" max="13065" width="8.28515625" style="7" customWidth="1"/>
    <col min="13066" max="13312" width="9.140625" style="7"/>
    <col min="13313" max="13313" width="3" style="7" customWidth="1"/>
    <col min="13314" max="13314" width="22.5703125" style="7" customWidth="1"/>
    <col min="13315" max="13315" width="9.42578125" style="7" customWidth="1"/>
    <col min="13316" max="13316" width="9.7109375" style="7" customWidth="1"/>
    <col min="13317" max="13317" width="11" style="7" customWidth="1"/>
    <col min="13318" max="13318" width="7.42578125" style="7" customWidth="1"/>
    <col min="13319" max="13320" width="9.7109375" style="7" customWidth="1"/>
    <col min="13321" max="13321" width="8.28515625" style="7" customWidth="1"/>
    <col min="13322" max="13568" width="9.140625" style="7"/>
    <col min="13569" max="13569" width="3" style="7" customWidth="1"/>
    <col min="13570" max="13570" width="22.5703125" style="7" customWidth="1"/>
    <col min="13571" max="13571" width="9.42578125" style="7" customWidth="1"/>
    <col min="13572" max="13572" width="9.7109375" style="7" customWidth="1"/>
    <col min="13573" max="13573" width="11" style="7" customWidth="1"/>
    <col min="13574" max="13574" width="7.42578125" style="7" customWidth="1"/>
    <col min="13575" max="13576" width="9.7109375" style="7" customWidth="1"/>
    <col min="13577" max="13577" width="8.28515625" style="7" customWidth="1"/>
    <col min="13578" max="13824" width="9.140625" style="7"/>
    <col min="13825" max="13825" width="3" style="7" customWidth="1"/>
    <col min="13826" max="13826" width="22.5703125" style="7" customWidth="1"/>
    <col min="13827" max="13827" width="9.42578125" style="7" customWidth="1"/>
    <col min="13828" max="13828" width="9.7109375" style="7" customWidth="1"/>
    <col min="13829" max="13829" width="11" style="7" customWidth="1"/>
    <col min="13830" max="13830" width="7.42578125" style="7" customWidth="1"/>
    <col min="13831" max="13832" width="9.7109375" style="7" customWidth="1"/>
    <col min="13833" max="13833" width="8.28515625" style="7" customWidth="1"/>
    <col min="13834" max="14080" width="9.140625" style="7"/>
    <col min="14081" max="14081" width="3" style="7" customWidth="1"/>
    <col min="14082" max="14082" width="22.5703125" style="7" customWidth="1"/>
    <col min="14083" max="14083" width="9.42578125" style="7" customWidth="1"/>
    <col min="14084" max="14084" width="9.7109375" style="7" customWidth="1"/>
    <col min="14085" max="14085" width="11" style="7" customWidth="1"/>
    <col min="14086" max="14086" width="7.42578125" style="7" customWidth="1"/>
    <col min="14087" max="14088" width="9.7109375" style="7" customWidth="1"/>
    <col min="14089" max="14089" width="8.28515625" style="7" customWidth="1"/>
    <col min="14090" max="14336" width="9.140625" style="7"/>
    <col min="14337" max="14337" width="3" style="7" customWidth="1"/>
    <col min="14338" max="14338" width="22.5703125" style="7" customWidth="1"/>
    <col min="14339" max="14339" width="9.42578125" style="7" customWidth="1"/>
    <col min="14340" max="14340" width="9.7109375" style="7" customWidth="1"/>
    <col min="14341" max="14341" width="11" style="7" customWidth="1"/>
    <col min="14342" max="14342" width="7.42578125" style="7" customWidth="1"/>
    <col min="14343" max="14344" width="9.7109375" style="7" customWidth="1"/>
    <col min="14345" max="14345" width="8.28515625" style="7" customWidth="1"/>
    <col min="14346" max="14592" width="9.140625" style="7"/>
    <col min="14593" max="14593" width="3" style="7" customWidth="1"/>
    <col min="14594" max="14594" width="22.5703125" style="7" customWidth="1"/>
    <col min="14595" max="14595" width="9.42578125" style="7" customWidth="1"/>
    <col min="14596" max="14596" width="9.7109375" style="7" customWidth="1"/>
    <col min="14597" max="14597" width="11" style="7" customWidth="1"/>
    <col min="14598" max="14598" width="7.42578125" style="7" customWidth="1"/>
    <col min="14599" max="14600" width="9.7109375" style="7" customWidth="1"/>
    <col min="14601" max="14601" width="8.28515625" style="7" customWidth="1"/>
    <col min="14602" max="14848" width="9.140625" style="7"/>
    <col min="14849" max="14849" width="3" style="7" customWidth="1"/>
    <col min="14850" max="14850" width="22.5703125" style="7" customWidth="1"/>
    <col min="14851" max="14851" width="9.42578125" style="7" customWidth="1"/>
    <col min="14852" max="14852" width="9.7109375" style="7" customWidth="1"/>
    <col min="14853" max="14853" width="11" style="7" customWidth="1"/>
    <col min="14854" max="14854" width="7.42578125" style="7" customWidth="1"/>
    <col min="14855" max="14856" width="9.7109375" style="7" customWidth="1"/>
    <col min="14857" max="14857" width="8.28515625" style="7" customWidth="1"/>
    <col min="14858" max="15104" width="9.140625" style="7"/>
    <col min="15105" max="15105" width="3" style="7" customWidth="1"/>
    <col min="15106" max="15106" width="22.5703125" style="7" customWidth="1"/>
    <col min="15107" max="15107" width="9.42578125" style="7" customWidth="1"/>
    <col min="15108" max="15108" width="9.7109375" style="7" customWidth="1"/>
    <col min="15109" max="15109" width="11" style="7" customWidth="1"/>
    <col min="15110" max="15110" width="7.42578125" style="7" customWidth="1"/>
    <col min="15111" max="15112" width="9.7109375" style="7" customWidth="1"/>
    <col min="15113" max="15113" width="8.28515625" style="7" customWidth="1"/>
    <col min="15114" max="15360" width="9.140625" style="7"/>
    <col min="15361" max="15361" width="3" style="7" customWidth="1"/>
    <col min="15362" max="15362" width="22.5703125" style="7" customWidth="1"/>
    <col min="15363" max="15363" width="9.42578125" style="7" customWidth="1"/>
    <col min="15364" max="15364" width="9.7109375" style="7" customWidth="1"/>
    <col min="15365" max="15365" width="11" style="7" customWidth="1"/>
    <col min="15366" max="15366" width="7.42578125" style="7" customWidth="1"/>
    <col min="15367" max="15368" width="9.7109375" style="7" customWidth="1"/>
    <col min="15369" max="15369" width="8.28515625" style="7" customWidth="1"/>
    <col min="15370" max="15616" width="9.140625" style="7"/>
    <col min="15617" max="15617" width="3" style="7" customWidth="1"/>
    <col min="15618" max="15618" width="22.5703125" style="7" customWidth="1"/>
    <col min="15619" max="15619" width="9.42578125" style="7" customWidth="1"/>
    <col min="15620" max="15620" width="9.7109375" style="7" customWidth="1"/>
    <col min="15621" max="15621" width="11" style="7" customWidth="1"/>
    <col min="15622" max="15622" width="7.42578125" style="7" customWidth="1"/>
    <col min="15623" max="15624" width="9.7109375" style="7" customWidth="1"/>
    <col min="15625" max="15625" width="8.28515625" style="7" customWidth="1"/>
    <col min="15626" max="15872" width="9.140625" style="7"/>
    <col min="15873" max="15873" width="3" style="7" customWidth="1"/>
    <col min="15874" max="15874" width="22.5703125" style="7" customWidth="1"/>
    <col min="15875" max="15875" width="9.42578125" style="7" customWidth="1"/>
    <col min="15876" max="15876" width="9.7109375" style="7" customWidth="1"/>
    <col min="15877" max="15877" width="11" style="7" customWidth="1"/>
    <col min="15878" max="15878" width="7.42578125" style="7" customWidth="1"/>
    <col min="15879" max="15880" width="9.7109375" style="7" customWidth="1"/>
    <col min="15881" max="15881" width="8.28515625" style="7" customWidth="1"/>
    <col min="15882" max="16128" width="9.140625" style="7"/>
    <col min="16129" max="16129" width="3" style="7" customWidth="1"/>
    <col min="16130" max="16130" width="22.5703125" style="7" customWidth="1"/>
    <col min="16131" max="16131" width="9.42578125" style="7" customWidth="1"/>
    <col min="16132" max="16132" width="9.7109375" style="7" customWidth="1"/>
    <col min="16133" max="16133" width="11" style="7" customWidth="1"/>
    <col min="16134" max="16134" width="7.42578125" style="7" customWidth="1"/>
    <col min="16135" max="16136" width="9.7109375" style="7" customWidth="1"/>
    <col min="16137" max="16137" width="8.28515625" style="7" customWidth="1"/>
    <col min="16138" max="16384" width="9.140625" style="7"/>
  </cols>
  <sheetData>
    <row r="1" spans="1:16" x14ac:dyDescent="0.25">
      <c r="A1" s="77"/>
      <c r="B1" s="21"/>
      <c r="C1" s="22"/>
      <c r="D1" s="22"/>
      <c r="E1" s="23"/>
      <c r="F1" s="486" t="s">
        <v>65</v>
      </c>
      <c r="G1" s="486"/>
      <c r="H1" s="486"/>
      <c r="I1" s="486"/>
      <c r="J1" s="487"/>
    </row>
    <row r="2" spans="1:16" x14ac:dyDescent="0.25">
      <c r="A2" s="77"/>
      <c r="B2" s="24"/>
      <c r="C2" s="11"/>
      <c r="D2" s="11"/>
      <c r="E2" s="25"/>
      <c r="F2" s="488"/>
      <c r="G2" s="488"/>
      <c r="H2" s="488"/>
      <c r="I2" s="488"/>
      <c r="J2" s="489"/>
    </row>
    <row r="3" spans="1:16" x14ac:dyDescent="0.25">
      <c r="A3" s="77"/>
      <c r="B3" s="24"/>
      <c r="C3" s="11"/>
      <c r="D3" s="11"/>
      <c r="E3" s="25"/>
      <c r="F3" s="488"/>
      <c r="G3" s="488"/>
      <c r="H3" s="488"/>
      <c r="I3" s="488"/>
      <c r="J3" s="489"/>
    </row>
    <row r="4" spans="1:16" ht="9.75" customHeight="1" thickBot="1" x14ac:dyDescent="0.3">
      <c r="A4" s="77"/>
      <c r="B4" s="26"/>
      <c r="C4" s="27"/>
      <c r="D4" s="27"/>
      <c r="E4" s="294"/>
      <c r="F4" s="490"/>
      <c r="G4" s="490"/>
      <c r="H4" s="490"/>
      <c r="I4" s="490"/>
      <c r="J4" s="491"/>
    </row>
    <row r="5" spans="1:16" s="2" customFormat="1" ht="15" customHeight="1" x14ac:dyDescent="0.25">
      <c r="A5" s="78"/>
      <c r="B5" s="510" t="s">
        <v>59</v>
      </c>
      <c r="C5" s="511"/>
      <c r="D5" s="511"/>
      <c r="E5" s="511"/>
      <c r="F5" s="511"/>
      <c r="G5" s="511"/>
      <c r="H5" s="511"/>
      <c r="I5" s="511"/>
      <c r="J5" s="512"/>
    </row>
    <row r="6" spans="1:16" s="2" customFormat="1" ht="15" customHeight="1" x14ac:dyDescent="0.25">
      <c r="A6" s="78"/>
      <c r="B6" s="519" t="s">
        <v>85</v>
      </c>
      <c r="C6" s="520"/>
      <c r="D6" s="520"/>
      <c r="E6" s="520"/>
      <c r="F6" s="520"/>
      <c r="G6" s="520"/>
      <c r="H6" s="520"/>
      <c r="I6" s="520"/>
      <c r="J6" s="521"/>
    </row>
    <row r="7" spans="1:16" s="2" customFormat="1" ht="15" customHeight="1" x14ac:dyDescent="0.25">
      <c r="A7" s="78"/>
      <c r="B7" s="516" t="s">
        <v>304</v>
      </c>
      <c r="C7" s="517"/>
      <c r="D7" s="517"/>
      <c r="E7" s="517"/>
      <c r="F7" s="517"/>
      <c r="G7" s="517"/>
      <c r="H7" s="517"/>
      <c r="I7" s="517"/>
      <c r="J7" s="518"/>
    </row>
    <row r="8" spans="1:16" s="2" customFormat="1" ht="15" customHeight="1" x14ac:dyDescent="0.25">
      <c r="A8" s="78"/>
      <c r="B8" s="513" t="s">
        <v>83</v>
      </c>
      <c r="C8" s="514"/>
      <c r="D8" s="514"/>
      <c r="E8" s="514"/>
      <c r="F8" s="514"/>
      <c r="G8" s="514"/>
      <c r="H8" s="514"/>
      <c r="I8" s="514"/>
      <c r="J8" s="515"/>
    </row>
    <row r="9" spans="1:16" s="2" customFormat="1" x14ac:dyDescent="0.25">
      <c r="A9" s="78"/>
      <c r="B9" s="516" t="s">
        <v>212</v>
      </c>
      <c r="C9" s="517"/>
      <c r="D9" s="517"/>
      <c r="E9" s="517"/>
      <c r="F9" s="517"/>
      <c r="G9" s="517"/>
      <c r="H9" s="517"/>
      <c r="I9" s="517"/>
      <c r="J9" s="518"/>
    </row>
    <row r="10" spans="1:16" s="2" customFormat="1" ht="27" customHeight="1" x14ac:dyDescent="0.25">
      <c r="A10" s="78"/>
      <c r="B10" s="516" t="s">
        <v>269</v>
      </c>
      <c r="C10" s="517"/>
      <c r="D10" s="517"/>
      <c r="E10" s="517"/>
      <c r="F10" s="517"/>
      <c r="G10" s="517"/>
      <c r="H10" s="517"/>
      <c r="I10" s="517"/>
      <c r="J10" s="518"/>
    </row>
    <row r="11" spans="1:16" s="2" customFormat="1" ht="32.25" customHeight="1" thickBot="1" x14ac:dyDescent="0.3">
      <c r="A11" s="78"/>
      <c r="B11" s="522" t="s">
        <v>268</v>
      </c>
      <c r="C11" s="523"/>
      <c r="D11" s="523"/>
      <c r="E11" s="523"/>
      <c r="F11" s="523"/>
      <c r="G11" s="523"/>
      <c r="H11" s="523"/>
      <c r="I11" s="523"/>
      <c r="J11" s="524"/>
    </row>
    <row r="12" spans="1:16" s="2" customFormat="1" x14ac:dyDescent="0.25">
      <c r="A12" s="78"/>
      <c r="B12" s="196" t="s">
        <v>52</v>
      </c>
      <c r="C12" s="526"/>
      <c r="D12" s="527"/>
      <c r="E12" s="527"/>
      <c r="F12" s="527"/>
      <c r="G12" s="528"/>
      <c r="H12" s="114" t="s">
        <v>53</v>
      </c>
      <c r="I12" s="115"/>
      <c r="J12" s="472"/>
    </row>
    <row r="13" spans="1:16" s="2" customFormat="1" ht="15" customHeight="1" x14ac:dyDescent="0.25">
      <c r="A13" s="78"/>
      <c r="B13" s="197" t="s">
        <v>97</v>
      </c>
      <c r="C13" s="526"/>
      <c r="D13" s="527"/>
      <c r="E13" s="527"/>
      <c r="F13" s="527"/>
      <c r="G13" s="528"/>
      <c r="H13" s="529" t="s">
        <v>54</v>
      </c>
      <c r="I13" s="530"/>
      <c r="J13" s="472"/>
      <c r="K13"/>
      <c r="L13"/>
      <c r="M13"/>
      <c r="N13"/>
      <c r="O13"/>
      <c r="P13"/>
    </row>
    <row r="14" spans="1:16" s="2" customFormat="1" ht="15" customHeight="1" x14ac:dyDescent="0.25">
      <c r="A14" s="78"/>
      <c r="B14" s="198" t="s">
        <v>56</v>
      </c>
      <c r="C14" s="526"/>
      <c r="D14" s="527"/>
      <c r="E14" s="527"/>
      <c r="F14" s="527"/>
      <c r="G14" s="528"/>
      <c r="H14" s="531" t="s">
        <v>61</v>
      </c>
      <c r="I14" s="532"/>
      <c r="J14" s="533"/>
      <c r="K14"/>
      <c r="L14"/>
      <c r="M14"/>
      <c r="N14"/>
      <c r="O14"/>
      <c r="P14"/>
    </row>
    <row r="15" spans="1:16" s="2" customFormat="1" ht="15" customHeight="1" x14ac:dyDescent="0.25">
      <c r="A15" s="78"/>
      <c r="B15" s="199" t="s">
        <v>62</v>
      </c>
      <c r="C15" s="526"/>
      <c r="D15" s="527"/>
      <c r="E15" s="527"/>
      <c r="F15" s="527"/>
      <c r="G15" s="528"/>
      <c r="H15" s="534"/>
      <c r="I15" s="535"/>
      <c r="J15" s="536"/>
      <c r="K15"/>
      <c r="L15"/>
      <c r="M15"/>
      <c r="N15"/>
    </row>
    <row r="16" spans="1:16" s="2" customFormat="1" ht="15" customHeight="1" x14ac:dyDescent="0.25">
      <c r="A16" s="78"/>
      <c r="B16" s="200" t="s">
        <v>57</v>
      </c>
      <c r="C16" s="526"/>
      <c r="D16" s="527"/>
      <c r="E16" s="527"/>
      <c r="F16" s="527"/>
      <c r="G16" s="528"/>
      <c r="H16" s="538" t="s">
        <v>63</v>
      </c>
      <c r="I16" s="539"/>
      <c r="J16" s="473"/>
      <c r="K16"/>
      <c r="L16"/>
      <c r="M16"/>
      <c r="N16"/>
    </row>
    <row r="17" spans="1:11" x14ac:dyDescent="0.25">
      <c r="A17" s="77"/>
      <c r="B17" s="200" t="s">
        <v>98</v>
      </c>
      <c r="C17" s="526"/>
      <c r="D17" s="527"/>
      <c r="E17" s="527"/>
      <c r="F17" s="527"/>
      <c r="G17" s="528"/>
      <c r="H17" s="538" t="s">
        <v>64</v>
      </c>
      <c r="I17" s="539"/>
      <c r="J17" s="473"/>
    </row>
    <row r="18" spans="1:11" x14ac:dyDescent="0.25">
      <c r="A18" s="77"/>
      <c r="B18" s="201" t="s">
        <v>55</v>
      </c>
      <c r="C18" s="526"/>
      <c r="D18" s="527"/>
      <c r="E18" s="527"/>
      <c r="F18" s="527"/>
      <c r="G18" s="528"/>
      <c r="H18" s="537"/>
      <c r="I18" s="537"/>
      <c r="J18" s="525"/>
    </row>
    <row r="19" spans="1:11" ht="20.100000000000001" customHeight="1" x14ac:dyDescent="0.25">
      <c r="A19" s="77"/>
      <c r="B19" s="501"/>
      <c r="C19" s="508" t="s">
        <v>75</v>
      </c>
      <c r="D19" s="508" t="s">
        <v>74</v>
      </c>
      <c r="E19" s="508" t="s">
        <v>58</v>
      </c>
      <c r="F19" s="89"/>
      <c r="G19" s="498" t="s">
        <v>21</v>
      </c>
      <c r="H19" s="499"/>
      <c r="I19" s="500"/>
      <c r="J19" s="525" t="s">
        <v>60</v>
      </c>
    </row>
    <row r="20" spans="1:11" ht="20.100000000000001" customHeight="1" x14ac:dyDescent="0.25">
      <c r="A20" s="79"/>
      <c r="B20" s="502"/>
      <c r="C20" s="504"/>
      <c r="D20" s="504"/>
      <c r="E20" s="504"/>
      <c r="F20" s="504" t="s">
        <v>143</v>
      </c>
      <c r="G20" s="380" t="s">
        <v>0</v>
      </c>
      <c r="H20" s="381"/>
      <c r="I20" s="506" t="s">
        <v>144</v>
      </c>
      <c r="J20" s="525"/>
    </row>
    <row r="21" spans="1:11" s="10" customFormat="1" ht="36" customHeight="1" x14ac:dyDescent="0.25">
      <c r="A21" s="80"/>
      <c r="B21" s="503"/>
      <c r="C21" s="505"/>
      <c r="D21" s="505"/>
      <c r="E21" s="505"/>
      <c r="F21" s="505"/>
      <c r="G21" s="382" t="s">
        <v>3</v>
      </c>
      <c r="H21" s="382" t="s">
        <v>27</v>
      </c>
      <c r="I21" s="507"/>
      <c r="J21" s="525"/>
    </row>
    <row r="22" spans="1:11" s="10" customFormat="1" ht="15" customHeight="1" x14ac:dyDescent="0.25">
      <c r="A22" s="80"/>
      <c r="B22" s="229" t="s">
        <v>24</v>
      </c>
      <c r="C22" s="89"/>
      <c r="D22" s="38"/>
      <c r="E22" s="38"/>
      <c r="F22" s="38"/>
      <c r="G22" s="38"/>
      <c r="H22" s="38"/>
      <c r="I22" s="38"/>
      <c r="J22" s="230"/>
      <c r="K22" s="228"/>
    </row>
    <row r="23" spans="1:11" s="10" customFormat="1" x14ac:dyDescent="0.25">
      <c r="A23" s="81"/>
      <c r="B23" s="469" t="s">
        <v>731</v>
      </c>
      <c r="C23" s="8"/>
      <c r="D23" s="8"/>
      <c r="E23" s="71"/>
      <c r="F23" s="116">
        <f t="shared" ref="F23:F29" si="0">IF(C23&lt;&gt;0,((E23-C23)/C23),0)</f>
        <v>0</v>
      </c>
      <c r="G23" s="375"/>
      <c r="H23" s="376" t="e">
        <f>(+G23/12)/$J$13</f>
        <v>#DIV/0!</v>
      </c>
      <c r="I23" s="377" t="e">
        <f>(+G23-C23)/C23</f>
        <v>#DIV/0!</v>
      </c>
      <c r="J23" s="203"/>
    </row>
    <row r="24" spans="1:11" s="10" customFormat="1" x14ac:dyDescent="0.25">
      <c r="A24" s="81"/>
      <c r="B24" s="469" t="s">
        <v>700</v>
      </c>
      <c r="C24" s="8"/>
      <c r="D24" s="8"/>
      <c r="E24" s="71"/>
      <c r="F24" s="116">
        <f t="shared" si="0"/>
        <v>0</v>
      </c>
      <c r="G24" s="375"/>
      <c r="H24" s="376" t="e">
        <f t="shared" ref="H24:H28" si="1">(+G24/12)/$J$13</f>
        <v>#DIV/0!</v>
      </c>
      <c r="I24" s="377" t="e">
        <f t="shared" ref="I24:I29" si="2">(+G24-C24)/C24</f>
        <v>#DIV/0!</v>
      </c>
      <c r="J24" s="203"/>
    </row>
    <row r="25" spans="1:11" x14ac:dyDescent="0.25">
      <c r="A25" s="81"/>
      <c r="B25" s="469" t="s">
        <v>732</v>
      </c>
      <c r="C25" s="8"/>
      <c r="D25" s="8"/>
      <c r="E25" s="71"/>
      <c r="F25" s="116">
        <f t="shared" si="0"/>
        <v>0</v>
      </c>
      <c r="G25" s="375"/>
      <c r="H25" s="376" t="e">
        <f t="shared" si="1"/>
        <v>#DIV/0!</v>
      </c>
      <c r="I25" s="377" t="e">
        <f t="shared" si="2"/>
        <v>#DIV/0!</v>
      </c>
      <c r="J25" s="203"/>
    </row>
    <row r="26" spans="1:11" ht="13.5" customHeight="1" x14ac:dyDescent="0.25">
      <c r="A26" s="81"/>
      <c r="B26" s="469" t="s">
        <v>730</v>
      </c>
      <c r="C26" s="8"/>
      <c r="D26" s="8"/>
      <c r="E26" s="71"/>
      <c r="F26" s="116">
        <f t="shared" si="0"/>
        <v>0</v>
      </c>
      <c r="G26" s="375"/>
      <c r="H26" s="376" t="e">
        <f t="shared" si="1"/>
        <v>#DIV/0!</v>
      </c>
      <c r="I26" s="377" t="e">
        <f t="shared" si="2"/>
        <v>#DIV/0!</v>
      </c>
      <c r="J26" s="203"/>
    </row>
    <row r="27" spans="1:11" ht="13.5" customHeight="1" x14ac:dyDescent="0.25">
      <c r="A27" s="81"/>
      <c r="B27" s="469" t="s">
        <v>701</v>
      </c>
      <c r="C27" s="8"/>
      <c r="D27" s="8"/>
      <c r="E27" s="71"/>
      <c r="F27" s="116">
        <f t="shared" si="0"/>
        <v>0</v>
      </c>
      <c r="G27" s="375"/>
      <c r="H27" s="376" t="e">
        <f t="shared" ref="H27" si="3">(+G27/12)/$J$13</f>
        <v>#DIV/0!</v>
      </c>
      <c r="I27" s="377" t="e">
        <f t="shared" ref="I27" si="4">(+G27-C27)/C27</f>
        <v>#DIV/0!</v>
      </c>
      <c r="J27" s="203"/>
    </row>
    <row r="28" spans="1:11" x14ac:dyDescent="0.25">
      <c r="A28" s="81"/>
      <c r="B28" s="469" t="s">
        <v>702</v>
      </c>
      <c r="C28" s="8"/>
      <c r="D28" s="8"/>
      <c r="E28" s="71"/>
      <c r="F28" s="116">
        <f t="shared" si="0"/>
        <v>0</v>
      </c>
      <c r="G28" s="375"/>
      <c r="H28" s="376" t="e">
        <f t="shared" si="1"/>
        <v>#DIV/0!</v>
      </c>
      <c r="I28" s="377" t="e">
        <f t="shared" si="2"/>
        <v>#DIV/0!</v>
      </c>
      <c r="J28" s="203"/>
    </row>
    <row r="29" spans="1:11" ht="15.75" thickBot="1" x14ac:dyDescent="0.3">
      <c r="A29" s="81"/>
      <c r="B29" s="232" t="s">
        <v>96</v>
      </c>
      <c r="C29" s="233">
        <f>SUM(C23:C28)</f>
        <v>0</v>
      </c>
      <c r="D29" s="233">
        <f t="shared" ref="D29:E29" si="5">SUM(D23:D28)</f>
        <v>0</v>
      </c>
      <c r="E29" s="234">
        <f t="shared" si="5"/>
        <v>0</v>
      </c>
      <c r="F29" s="235">
        <f t="shared" si="0"/>
        <v>0</v>
      </c>
      <c r="G29" s="293">
        <f>SUM(G23:G28)</f>
        <v>0</v>
      </c>
      <c r="H29" s="378" t="e">
        <f>(+G29/12)/$J$13</f>
        <v>#DIV/0!</v>
      </c>
      <c r="I29" s="379" t="e">
        <f t="shared" si="2"/>
        <v>#DIV/0!</v>
      </c>
      <c r="J29" s="236"/>
    </row>
    <row r="30" spans="1:11" x14ac:dyDescent="0.25">
      <c r="A30" s="320"/>
      <c r="B30" s="329"/>
      <c r="C30" s="31"/>
      <c r="D30" s="31"/>
      <c r="E30" s="31"/>
      <c r="F30" s="31"/>
      <c r="G30" s="31"/>
      <c r="H30" s="31"/>
      <c r="I30" s="31"/>
      <c r="J30" s="31"/>
    </row>
    <row r="31" spans="1:11" x14ac:dyDescent="0.25">
      <c r="A31" s="320"/>
      <c r="B31" s="31"/>
      <c r="C31" s="31"/>
      <c r="D31" s="31"/>
      <c r="E31" s="31"/>
      <c r="F31" s="31"/>
      <c r="G31" s="31"/>
      <c r="H31" s="31"/>
      <c r="I31" s="31"/>
      <c r="J31" s="31"/>
    </row>
    <row r="32" spans="1:11" x14ac:dyDescent="0.25">
      <c r="A32" s="320"/>
      <c r="B32" s="496"/>
      <c r="C32" s="496"/>
      <c r="D32" s="496"/>
      <c r="E32" s="31"/>
      <c r="F32" s="496"/>
      <c r="G32" s="495"/>
      <c r="H32" s="495"/>
      <c r="I32" s="495"/>
      <c r="J32" s="31"/>
    </row>
    <row r="33" spans="1:10" x14ac:dyDescent="0.25">
      <c r="A33" s="320"/>
      <c r="B33" s="509"/>
      <c r="C33" s="509"/>
      <c r="D33" s="509"/>
      <c r="E33" s="31"/>
      <c r="F33" s="497"/>
      <c r="G33" s="497"/>
      <c r="H33" s="497"/>
      <c r="I33" s="497"/>
      <c r="J33" s="31"/>
    </row>
    <row r="34" spans="1:10" x14ac:dyDescent="0.25">
      <c r="A34" s="320"/>
      <c r="B34" s="495" t="s">
        <v>67</v>
      </c>
      <c r="C34" s="495"/>
      <c r="D34" s="495"/>
      <c r="E34" s="31"/>
      <c r="F34" s="495" t="s">
        <v>66</v>
      </c>
      <c r="G34" s="495"/>
      <c r="H34" s="495"/>
      <c r="I34" s="495"/>
      <c r="J34" s="31"/>
    </row>
    <row r="35" spans="1:10" x14ac:dyDescent="0.25">
      <c r="A35" s="320"/>
      <c r="B35" s="31"/>
      <c r="C35" s="31"/>
      <c r="D35" s="31"/>
      <c r="E35" s="31"/>
      <c r="F35" s="31"/>
      <c r="G35" s="31"/>
      <c r="H35" s="31"/>
      <c r="I35" s="31"/>
      <c r="J35" s="31"/>
    </row>
  </sheetData>
  <sheetProtection algorithmName="SHA-512" hashValue="b3kWFHtvfFrHyfODc1eopAfbFhsrtQ88QPqXMHHd+5zoXJzGhYqGTvKYv2IxN0zv2c5qQVRL5h0Lybyz1TmyHA==" saltValue="0rPRQ3wLI8ASR6zK02+tqA==" spinCount="100000" sheet="1" selectLockedCells="1"/>
  <mergeCells count="32">
    <mergeCell ref="B11:J11"/>
    <mergeCell ref="J19:J21"/>
    <mergeCell ref="C12:G12"/>
    <mergeCell ref="C16:G16"/>
    <mergeCell ref="C17:G17"/>
    <mergeCell ref="C18:G18"/>
    <mergeCell ref="C15:G15"/>
    <mergeCell ref="C13:G13"/>
    <mergeCell ref="H13:I13"/>
    <mergeCell ref="C14:G14"/>
    <mergeCell ref="H14:J15"/>
    <mergeCell ref="H18:J18"/>
    <mergeCell ref="H16:I16"/>
    <mergeCell ref="H17:I17"/>
    <mergeCell ref="F1:J4"/>
    <mergeCell ref="B5:J5"/>
    <mergeCell ref="B8:J8"/>
    <mergeCell ref="B9:J9"/>
    <mergeCell ref="B10:J10"/>
    <mergeCell ref="B7:J7"/>
    <mergeCell ref="B6:J6"/>
    <mergeCell ref="B34:D34"/>
    <mergeCell ref="F34:I34"/>
    <mergeCell ref="F32:I33"/>
    <mergeCell ref="G19:I19"/>
    <mergeCell ref="B19:B21"/>
    <mergeCell ref="F20:F21"/>
    <mergeCell ref="I20:I21"/>
    <mergeCell ref="C19:C21"/>
    <mergeCell ref="D19:D21"/>
    <mergeCell ref="E19:E21"/>
    <mergeCell ref="B32:D33"/>
  </mergeCells>
  <phoneticPr fontId="6" type="noConversion"/>
  <conditionalFormatting sqref="J23:J28">
    <cfRule type="expression" dxfId="89" priority="3">
      <formula>AND(E23-C23&lt;-500, F23&lt;-5%)</formula>
    </cfRule>
    <cfRule type="expression" dxfId="88" priority="4">
      <formula>AND(E23-C23&gt;500, F23&gt;5%)</formula>
    </cfRule>
  </conditionalFormatting>
  <conditionalFormatting sqref="F23:F28">
    <cfRule type="expression" dxfId="87" priority="1">
      <formula>AND(E23-C23&gt;500, F23&gt;5%)</formula>
    </cfRule>
    <cfRule type="expression" dxfId="86" priority="2">
      <formula>AND(E23-C23&lt;-500, F23&lt;-5%)</formula>
    </cfRule>
  </conditionalFormatting>
  <pageMargins left="0.46" right="0.75" top="1" bottom="0.69" header="0.5" footer="0.5"/>
  <pageSetup scale="75"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35"/>
  <sheetViews>
    <sheetView topLeftCell="A10" zoomScale="90" zoomScaleNormal="90" workbookViewId="0">
      <selection activeCell="C17" sqref="C17"/>
    </sheetView>
  </sheetViews>
  <sheetFormatPr defaultRowHeight="15" x14ac:dyDescent="0.25"/>
  <cols>
    <col min="1" max="1" width="3" style="10" customWidth="1"/>
    <col min="2" max="2" width="43.7109375" style="7" customWidth="1"/>
    <col min="3" max="3" width="12.42578125" style="7" customWidth="1"/>
    <col min="4" max="4" width="13.28515625" style="7" bestFit="1" customWidth="1"/>
    <col min="5" max="5" width="11" style="7" customWidth="1"/>
    <col min="6" max="6" width="11.85546875" style="7" customWidth="1"/>
    <col min="7" max="9" width="9.7109375" style="7" customWidth="1"/>
    <col min="10" max="10" width="47.7109375" style="7" customWidth="1"/>
    <col min="11" max="256" width="9.140625" style="7"/>
    <col min="257" max="257" width="3" style="7" customWidth="1"/>
    <col min="258" max="258" width="22.5703125" style="7" customWidth="1"/>
    <col min="259" max="259" width="9.42578125" style="7" customWidth="1"/>
    <col min="260" max="260" width="9.7109375" style="7" customWidth="1"/>
    <col min="261" max="261" width="11" style="7" customWidth="1"/>
    <col min="262" max="262" width="7.42578125" style="7" customWidth="1"/>
    <col min="263" max="264" width="9.7109375" style="7" customWidth="1"/>
    <col min="265" max="265" width="8.28515625" style="7" customWidth="1"/>
    <col min="266" max="512" width="9.140625" style="7"/>
    <col min="513" max="513" width="3" style="7" customWidth="1"/>
    <col min="514" max="514" width="22.5703125" style="7" customWidth="1"/>
    <col min="515" max="515" width="9.42578125" style="7" customWidth="1"/>
    <col min="516" max="516" width="9.7109375" style="7" customWidth="1"/>
    <col min="517" max="517" width="11" style="7" customWidth="1"/>
    <col min="518" max="518" width="7.42578125" style="7" customWidth="1"/>
    <col min="519" max="520" width="9.7109375" style="7" customWidth="1"/>
    <col min="521" max="521" width="8.28515625" style="7" customWidth="1"/>
    <col min="522" max="768" width="9.140625" style="7"/>
    <col min="769" max="769" width="3" style="7" customWidth="1"/>
    <col min="770" max="770" width="22.5703125" style="7" customWidth="1"/>
    <col min="771" max="771" width="9.42578125" style="7" customWidth="1"/>
    <col min="772" max="772" width="9.7109375" style="7" customWidth="1"/>
    <col min="773" max="773" width="11" style="7" customWidth="1"/>
    <col min="774" max="774" width="7.42578125" style="7" customWidth="1"/>
    <col min="775" max="776" width="9.7109375" style="7" customWidth="1"/>
    <col min="777" max="777" width="8.28515625" style="7" customWidth="1"/>
    <col min="778" max="1024" width="9.140625" style="7"/>
    <col min="1025" max="1025" width="3" style="7" customWidth="1"/>
    <col min="1026" max="1026" width="22.5703125" style="7" customWidth="1"/>
    <col min="1027" max="1027" width="9.42578125" style="7" customWidth="1"/>
    <col min="1028" max="1028" width="9.7109375" style="7" customWidth="1"/>
    <col min="1029" max="1029" width="11" style="7" customWidth="1"/>
    <col min="1030" max="1030" width="7.42578125" style="7" customWidth="1"/>
    <col min="1031" max="1032" width="9.7109375" style="7" customWidth="1"/>
    <col min="1033" max="1033" width="8.28515625" style="7" customWidth="1"/>
    <col min="1034" max="1280" width="9.140625" style="7"/>
    <col min="1281" max="1281" width="3" style="7" customWidth="1"/>
    <col min="1282" max="1282" width="22.5703125" style="7" customWidth="1"/>
    <col min="1283" max="1283" width="9.42578125" style="7" customWidth="1"/>
    <col min="1284" max="1284" width="9.7109375" style="7" customWidth="1"/>
    <col min="1285" max="1285" width="11" style="7" customWidth="1"/>
    <col min="1286" max="1286" width="7.42578125" style="7" customWidth="1"/>
    <col min="1287" max="1288" width="9.7109375" style="7" customWidth="1"/>
    <col min="1289" max="1289" width="8.28515625" style="7" customWidth="1"/>
    <col min="1290" max="1536" width="9.140625" style="7"/>
    <col min="1537" max="1537" width="3" style="7" customWidth="1"/>
    <col min="1538" max="1538" width="22.5703125" style="7" customWidth="1"/>
    <col min="1539" max="1539" width="9.42578125" style="7" customWidth="1"/>
    <col min="1540" max="1540" width="9.7109375" style="7" customWidth="1"/>
    <col min="1541" max="1541" width="11" style="7" customWidth="1"/>
    <col min="1542" max="1542" width="7.42578125" style="7" customWidth="1"/>
    <col min="1543" max="1544" width="9.7109375" style="7" customWidth="1"/>
    <col min="1545" max="1545" width="8.28515625" style="7" customWidth="1"/>
    <col min="1546" max="1792" width="9.140625" style="7"/>
    <col min="1793" max="1793" width="3" style="7" customWidth="1"/>
    <col min="1794" max="1794" width="22.5703125" style="7" customWidth="1"/>
    <col min="1795" max="1795" width="9.42578125" style="7" customWidth="1"/>
    <col min="1796" max="1796" width="9.7109375" style="7" customWidth="1"/>
    <col min="1797" max="1797" width="11" style="7" customWidth="1"/>
    <col min="1798" max="1798" width="7.42578125" style="7" customWidth="1"/>
    <col min="1799" max="1800" width="9.7109375" style="7" customWidth="1"/>
    <col min="1801" max="1801" width="8.28515625" style="7" customWidth="1"/>
    <col min="1802" max="2048" width="9.140625" style="7"/>
    <col min="2049" max="2049" width="3" style="7" customWidth="1"/>
    <col min="2050" max="2050" width="22.5703125" style="7" customWidth="1"/>
    <col min="2051" max="2051" width="9.42578125" style="7" customWidth="1"/>
    <col min="2052" max="2052" width="9.7109375" style="7" customWidth="1"/>
    <col min="2053" max="2053" width="11" style="7" customWidth="1"/>
    <col min="2054" max="2054" width="7.42578125" style="7" customWidth="1"/>
    <col min="2055" max="2056" width="9.7109375" style="7" customWidth="1"/>
    <col min="2057" max="2057" width="8.28515625" style="7" customWidth="1"/>
    <col min="2058" max="2304" width="9.140625" style="7"/>
    <col min="2305" max="2305" width="3" style="7" customWidth="1"/>
    <col min="2306" max="2306" width="22.5703125" style="7" customWidth="1"/>
    <col min="2307" max="2307" width="9.42578125" style="7" customWidth="1"/>
    <col min="2308" max="2308" width="9.7109375" style="7" customWidth="1"/>
    <col min="2309" max="2309" width="11" style="7" customWidth="1"/>
    <col min="2310" max="2310" width="7.42578125" style="7" customWidth="1"/>
    <col min="2311" max="2312" width="9.7109375" style="7" customWidth="1"/>
    <col min="2313" max="2313" width="8.28515625" style="7" customWidth="1"/>
    <col min="2314" max="2560" width="9.140625" style="7"/>
    <col min="2561" max="2561" width="3" style="7" customWidth="1"/>
    <col min="2562" max="2562" width="22.5703125" style="7" customWidth="1"/>
    <col min="2563" max="2563" width="9.42578125" style="7" customWidth="1"/>
    <col min="2564" max="2564" width="9.7109375" style="7" customWidth="1"/>
    <col min="2565" max="2565" width="11" style="7" customWidth="1"/>
    <col min="2566" max="2566" width="7.42578125" style="7" customWidth="1"/>
    <col min="2567" max="2568" width="9.7109375" style="7" customWidth="1"/>
    <col min="2569" max="2569" width="8.28515625" style="7" customWidth="1"/>
    <col min="2570" max="2816" width="9.140625" style="7"/>
    <col min="2817" max="2817" width="3" style="7" customWidth="1"/>
    <col min="2818" max="2818" width="22.5703125" style="7" customWidth="1"/>
    <col min="2819" max="2819" width="9.42578125" style="7" customWidth="1"/>
    <col min="2820" max="2820" width="9.7109375" style="7" customWidth="1"/>
    <col min="2821" max="2821" width="11" style="7" customWidth="1"/>
    <col min="2822" max="2822" width="7.42578125" style="7" customWidth="1"/>
    <col min="2823" max="2824" width="9.7109375" style="7" customWidth="1"/>
    <col min="2825" max="2825" width="8.28515625" style="7" customWidth="1"/>
    <col min="2826" max="3072" width="9.140625" style="7"/>
    <col min="3073" max="3073" width="3" style="7" customWidth="1"/>
    <col min="3074" max="3074" width="22.5703125" style="7" customWidth="1"/>
    <col min="3075" max="3075" width="9.42578125" style="7" customWidth="1"/>
    <col min="3076" max="3076" width="9.7109375" style="7" customWidth="1"/>
    <col min="3077" max="3077" width="11" style="7" customWidth="1"/>
    <col min="3078" max="3078" width="7.42578125" style="7" customWidth="1"/>
    <col min="3079" max="3080" width="9.7109375" style="7" customWidth="1"/>
    <col min="3081" max="3081" width="8.28515625" style="7" customWidth="1"/>
    <col min="3082" max="3328" width="9.140625" style="7"/>
    <col min="3329" max="3329" width="3" style="7" customWidth="1"/>
    <col min="3330" max="3330" width="22.5703125" style="7" customWidth="1"/>
    <col min="3331" max="3331" width="9.42578125" style="7" customWidth="1"/>
    <col min="3332" max="3332" width="9.7109375" style="7" customWidth="1"/>
    <col min="3333" max="3333" width="11" style="7" customWidth="1"/>
    <col min="3334" max="3334" width="7.42578125" style="7" customWidth="1"/>
    <col min="3335" max="3336" width="9.7109375" style="7" customWidth="1"/>
    <col min="3337" max="3337" width="8.28515625" style="7" customWidth="1"/>
    <col min="3338" max="3584" width="9.140625" style="7"/>
    <col min="3585" max="3585" width="3" style="7" customWidth="1"/>
    <col min="3586" max="3586" width="22.5703125" style="7" customWidth="1"/>
    <col min="3587" max="3587" width="9.42578125" style="7" customWidth="1"/>
    <col min="3588" max="3588" width="9.7109375" style="7" customWidth="1"/>
    <col min="3589" max="3589" width="11" style="7" customWidth="1"/>
    <col min="3590" max="3590" width="7.42578125" style="7" customWidth="1"/>
    <col min="3591" max="3592" width="9.7109375" style="7" customWidth="1"/>
    <col min="3593" max="3593" width="8.28515625" style="7" customWidth="1"/>
    <col min="3594" max="3840" width="9.140625" style="7"/>
    <col min="3841" max="3841" width="3" style="7" customWidth="1"/>
    <col min="3842" max="3842" width="22.5703125" style="7" customWidth="1"/>
    <col min="3843" max="3843" width="9.42578125" style="7" customWidth="1"/>
    <col min="3844" max="3844" width="9.7109375" style="7" customWidth="1"/>
    <col min="3845" max="3845" width="11" style="7" customWidth="1"/>
    <col min="3846" max="3846" width="7.42578125" style="7" customWidth="1"/>
    <col min="3847" max="3848" width="9.7109375" style="7" customWidth="1"/>
    <col min="3849" max="3849" width="8.28515625" style="7" customWidth="1"/>
    <col min="3850" max="4096" width="9.140625" style="7"/>
    <col min="4097" max="4097" width="3" style="7" customWidth="1"/>
    <col min="4098" max="4098" width="22.5703125" style="7" customWidth="1"/>
    <col min="4099" max="4099" width="9.42578125" style="7" customWidth="1"/>
    <col min="4100" max="4100" width="9.7109375" style="7" customWidth="1"/>
    <col min="4101" max="4101" width="11" style="7" customWidth="1"/>
    <col min="4102" max="4102" width="7.42578125" style="7" customWidth="1"/>
    <col min="4103" max="4104" width="9.7109375" style="7" customWidth="1"/>
    <col min="4105" max="4105" width="8.28515625" style="7" customWidth="1"/>
    <col min="4106" max="4352" width="9.140625" style="7"/>
    <col min="4353" max="4353" width="3" style="7" customWidth="1"/>
    <col min="4354" max="4354" width="22.5703125" style="7" customWidth="1"/>
    <col min="4355" max="4355" width="9.42578125" style="7" customWidth="1"/>
    <col min="4356" max="4356" width="9.7109375" style="7" customWidth="1"/>
    <col min="4357" max="4357" width="11" style="7" customWidth="1"/>
    <col min="4358" max="4358" width="7.42578125" style="7" customWidth="1"/>
    <col min="4359" max="4360" width="9.7109375" style="7" customWidth="1"/>
    <col min="4361" max="4361" width="8.28515625" style="7" customWidth="1"/>
    <col min="4362" max="4608" width="9.140625" style="7"/>
    <col min="4609" max="4609" width="3" style="7" customWidth="1"/>
    <col min="4610" max="4610" width="22.5703125" style="7" customWidth="1"/>
    <col min="4611" max="4611" width="9.42578125" style="7" customWidth="1"/>
    <col min="4612" max="4612" width="9.7109375" style="7" customWidth="1"/>
    <col min="4613" max="4613" width="11" style="7" customWidth="1"/>
    <col min="4614" max="4614" width="7.42578125" style="7" customWidth="1"/>
    <col min="4615" max="4616" width="9.7109375" style="7" customWidth="1"/>
    <col min="4617" max="4617" width="8.28515625" style="7" customWidth="1"/>
    <col min="4618" max="4864" width="9.140625" style="7"/>
    <col min="4865" max="4865" width="3" style="7" customWidth="1"/>
    <col min="4866" max="4866" width="22.5703125" style="7" customWidth="1"/>
    <col min="4867" max="4867" width="9.42578125" style="7" customWidth="1"/>
    <col min="4868" max="4868" width="9.7109375" style="7" customWidth="1"/>
    <col min="4869" max="4869" width="11" style="7" customWidth="1"/>
    <col min="4870" max="4870" width="7.42578125" style="7" customWidth="1"/>
    <col min="4871" max="4872" width="9.7109375" style="7" customWidth="1"/>
    <col min="4873" max="4873" width="8.28515625" style="7" customWidth="1"/>
    <col min="4874" max="5120" width="9.140625" style="7"/>
    <col min="5121" max="5121" width="3" style="7" customWidth="1"/>
    <col min="5122" max="5122" width="22.5703125" style="7" customWidth="1"/>
    <col min="5123" max="5123" width="9.42578125" style="7" customWidth="1"/>
    <col min="5124" max="5124" width="9.7109375" style="7" customWidth="1"/>
    <col min="5125" max="5125" width="11" style="7" customWidth="1"/>
    <col min="5126" max="5126" width="7.42578125" style="7" customWidth="1"/>
    <col min="5127" max="5128" width="9.7109375" style="7" customWidth="1"/>
    <col min="5129" max="5129" width="8.28515625" style="7" customWidth="1"/>
    <col min="5130" max="5376" width="9.140625" style="7"/>
    <col min="5377" max="5377" width="3" style="7" customWidth="1"/>
    <col min="5378" max="5378" width="22.5703125" style="7" customWidth="1"/>
    <col min="5379" max="5379" width="9.42578125" style="7" customWidth="1"/>
    <col min="5380" max="5380" width="9.7109375" style="7" customWidth="1"/>
    <col min="5381" max="5381" width="11" style="7" customWidth="1"/>
    <col min="5382" max="5382" width="7.42578125" style="7" customWidth="1"/>
    <col min="5383" max="5384" width="9.7109375" style="7" customWidth="1"/>
    <col min="5385" max="5385" width="8.28515625" style="7" customWidth="1"/>
    <col min="5386" max="5632" width="9.140625" style="7"/>
    <col min="5633" max="5633" width="3" style="7" customWidth="1"/>
    <col min="5634" max="5634" width="22.5703125" style="7" customWidth="1"/>
    <col min="5635" max="5635" width="9.42578125" style="7" customWidth="1"/>
    <col min="5636" max="5636" width="9.7109375" style="7" customWidth="1"/>
    <col min="5637" max="5637" width="11" style="7" customWidth="1"/>
    <col min="5638" max="5638" width="7.42578125" style="7" customWidth="1"/>
    <col min="5639" max="5640" width="9.7109375" style="7" customWidth="1"/>
    <col min="5641" max="5641" width="8.28515625" style="7" customWidth="1"/>
    <col min="5642" max="5888" width="9.140625" style="7"/>
    <col min="5889" max="5889" width="3" style="7" customWidth="1"/>
    <col min="5890" max="5890" width="22.5703125" style="7" customWidth="1"/>
    <col min="5891" max="5891" width="9.42578125" style="7" customWidth="1"/>
    <col min="5892" max="5892" width="9.7109375" style="7" customWidth="1"/>
    <col min="5893" max="5893" width="11" style="7" customWidth="1"/>
    <col min="5894" max="5894" width="7.42578125" style="7" customWidth="1"/>
    <col min="5895" max="5896" width="9.7109375" style="7" customWidth="1"/>
    <col min="5897" max="5897" width="8.28515625" style="7" customWidth="1"/>
    <col min="5898" max="6144" width="9.140625" style="7"/>
    <col min="6145" max="6145" width="3" style="7" customWidth="1"/>
    <col min="6146" max="6146" width="22.5703125" style="7" customWidth="1"/>
    <col min="6147" max="6147" width="9.42578125" style="7" customWidth="1"/>
    <col min="6148" max="6148" width="9.7109375" style="7" customWidth="1"/>
    <col min="6149" max="6149" width="11" style="7" customWidth="1"/>
    <col min="6150" max="6150" width="7.42578125" style="7" customWidth="1"/>
    <col min="6151" max="6152" width="9.7109375" style="7" customWidth="1"/>
    <col min="6153" max="6153" width="8.28515625" style="7" customWidth="1"/>
    <col min="6154" max="6400" width="9.140625" style="7"/>
    <col min="6401" max="6401" width="3" style="7" customWidth="1"/>
    <col min="6402" max="6402" width="22.5703125" style="7" customWidth="1"/>
    <col min="6403" max="6403" width="9.42578125" style="7" customWidth="1"/>
    <col min="6404" max="6404" width="9.7109375" style="7" customWidth="1"/>
    <col min="6405" max="6405" width="11" style="7" customWidth="1"/>
    <col min="6406" max="6406" width="7.42578125" style="7" customWidth="1"/>
    <col min="6407" max="6408" width="9.7109375" style="7" customWidth="1"/>
    <col min="6409" max="6409" width="8.28515625" style="7" customWidth="1"/>
    <col min="6410" max="6656" width="9.140625" style="7"/>
    <col min="6657" max="6657" width="3" style="7" customWidth="1"/>
    <col min="6658" max="6658" width="22.5703125" style="7" customWidth="1"/>
    <col min="6659" max="6659" width="9.42578125" style="7" customWidth="1"/>
    <col min="6660" max="6660" width="9.7109375" style="7" customWidth="1"/>
    <col min="6661" max="6661" width="11" style="7" customWidth="1"/>
    <col min="6662" max="6662" width="7.42578125" style="7" customWidth="1"/>
    <col min="6663" max="6664" width="9.7109375" style="7" customWidth="1"/>
    <col min="6665" max="6665" width="8.28515625" style="7" customWidth="1"/>
    <col min="6666" max="6912" width="9.140625" style="7"/>
    <col min="6913" max="6913" width="3" style="7" customWidth="1"/>
    <col min="6914" max="6914" width="22.5703125" style="7" customWidth="1"/>
    <col min="6915" max="6915" width="9.42578125" style="7" customWidth="1"/>
    <col min="6916" max="6916" width="9.7109375" style="7" customWidth="1"/>
    <col min="6917" max="6917" width="11" style="7" customWidth="1"/>
    <col min="6918" max="6918" width="7.42578125" style="7" customWidth="1"/>
    <col min="6919" max="6920" width="9.7109375" style="7" customWidth="1"/>
    <col min="6921" max="6921" width="8.28515625" style="7" customWidth="1"/>
    <col min="6922" max="7168" width="9.140625" style="7"/>
    <col min="7169" max="7169" width="3" style="7" customWidth="1"/>
    <col min="7170" max="7170" width="22.5703125" style="7" customWidth="1"/>
    <col min="7171" max="7171" width="9.42578125" style="7" customWidth="1"/>
    <col min="7172" max="7172" width="9.7109375" style="7" customWidth="1"/>
    <col min="7173" max="7173" width="11" style="7" customWidth="1"/>
    <col min="7174" max="7174" width="7.42578125" style="7" customWidth="1"/>
    <col min="7175" max="7176" width="9.7109375" style="7" customWidth="1"/>
    <col min="7177" max="7177" width="8.28515625" style="7" customWidth="1"/>
    <col min="7178" max="7424" width="9.140625" style="7"/>
    <col min="7425" max="7425" width="3" style="7" customWidth="1"/>
    <col min="7426" max="7426" width="22.5703125" style="7" customWidth="1"/>
    <col min="7427" max="7427" width="9.42578125" style="7" customWidth="1"/>
    <col min="7428" max="7428" width="9.7109375" style="7" customWidth="1"/>
    <col min="7429" max="7429" width="11" style="7" customWidth="1"/>
    <col min="7430" max="7430" width="7.42578125" style="7" customWidth="1"/>
    <col min="7431" max="7432" width="9.7109375" style="7" customWidth="1"/>
    <col min="7433" max="7433" width="8.28515625" style="7" customWidth="1"/>
    <col min="7434" max="7680" width="9.140625" style="7"/>
    <col min="7681" max="7681" width="3" style="7" customWidth="1"/>
    <col min="7682" max="7682" width="22.5703125" style="7" customWidth="1"/>
    <col min="7683" max="7683" width="9.42578125" style="7" customWidth="1"/>
    <col min="7684" max="7684" width="9.7109375" style="7" customWidth="1"/>
    <col min="7685" max="7685" width="11" style="7" customWidth="1"/>
    <col min="7686" max="7686" width="7.42578125" style="7" customWidth="1"/>
    <col min="7687" max="7688" width="9.7109375" style="7" customWidth="1"/>
    <col min="7689" max="7689" width="8.28515625" style="7" customWidth="1"/>
    <col min="7690" max="7936" width="9.140625" style="7"/>
    <col min="7937" max="7937" width="3" style="7" customWidth="1"/>
    <col min="7938" max="7938" width="22.5703125" style="7" customWidth="1"/>
    <col min="7939" max="7939" width="9.42578125" style="7" customWidth="1"/>
    <col min="7940" max="7940" width="9.7109375" style="7" customWidth="1"/>
    <col min="7941" max="7941" width="11" style="7" customWidth="1"/>
    <col min="7942" max="7942" width="7.42578125" style="7" customWidth="1"/>
    <col min="7943" max="7944" width="9.7109375" style="7" customWidth="1"/>
    <col min="7945" max="7945" width="8.28515625" style="7" customWidth="1"/>
    <col min="7946" max="8192" width="9.140625" style="7"/>
    <col min="8193" max="8193" width="3" style="7" customWidth="1"/>
    <col min="8194" max="8194" width="22.5703125" style="7" customWidth="1"/>
    <col min="8195" max="8195" width="9.42578125" style="7" customWidth="1"/>
    <col min="8196" max="8196" width="9.7109375" style="7" customWidth="1"/>
    <col min="8197" max="8197" width="11" style="7" customWidth="1"/>
    <col min="8198" max="8198" width="7.42578125" style="7" customWidth="1"/>
    <col min="8199" max="8200" width="9.7109375" style="7" customWidth="1"/>
    <col min="8201" max="8201" width="8.28515625" style="7" customWidth="1"/>
    <col min="8202" max="8448" width="9.140625" style="7"/>
    <col min="8449" max="8449" width="3" style="7" customWidth="1"/>
    <col min="8450" max="8450" width="22.5703125" style="7" customWidth="1"/>
    <col min="8451" max="8451" width="9.42578125" style="7" customWidth="1"/>
    <col min="8452" max="8452" width="9.7109375" style="7" customWidth="1"/>
    <col min="8453" max="8453" width="11" style="7" customWidth="1"/>
    <col min="8454" max="8454" width="7.42578125" style="7" customWidth="1"/>
    <col min="8455" max="8456" width="9.7109375" style="7" customWidth="1"/>
    <col min="8457" max="8457" width="8.28515625" style="7" customWidth="1"/>
    <col min="8458" max="8704" width="9.140625" style="7"/>
    <col min="8705" max="8705" width="3" style="7" customWidth="1"/>
    <col min="8706" max="8706" width="22.5703125" style="7" customWidth="1"/>
    <col min="8707" max="8707" width="9.42578125" style="7" customWidth="1"/>
    <col min="8708" max="8708" width="9.7109375" style="7" customWidth="1"/>
    <col min="8709" max="8709" width="11" style="7" customWidth="1"/>
    <col min="8710" max="8710" width="7.42578125" style="7" customWidth="1"/>
    <col min="8711" max="8712" width="9.7109375" style="7" customWidth="1"/>
    <col min="8713" max="8713" width="8.28515625" style="7" customWidth="1"/>
    <col min="8714" max="8960" width="9.140625" style="7"/>
    <col min="8961" max="8961" width="3" style="7" customWidth="1"/>
    <col min="8962" max="8962" width="22.5703125" style="7" customWidth="1"/>
    <col min="8963" max="8963" width="9.42578125" style="7" customWidth="1"/>
    <col min="8964" max="8964" width="9.7109375" style="7" customWidth="1"/>
    <col min="8965" max="8965" width="11" style="7" customWidth="1"/>
    <col min="8966" max="8966" width="7.42578125" style="7" customWidth="1"/>
    <col min="8967" max="8968" width="9.7109375" style="7" customWidth="1"/>
    <col min="8969" max="8969" width="8.28515625" style="7" customWidth="1"/>
    <col min="8970" max="9216" width="9.140625" style="7"/>
    <col min="9217" max="9217" width="3" style="7" customWidth="1"/>
    <col min="9218" max="9218" width="22.5703125" style="7" customWidth="1"/>
    <col min="9219" max="9219" width="9.42578125" style="7" customWidth="1"/>
    <col min="9220" max="9220" width="9.7109375" style="7" customWidth="1"/>
    <col min="9221" max="9221" width="11" style="7" customWidth="1"/>
    <col min="9222" max="9222" width="7.42578125" style="7" customWidth="1"/>
    <col min="9223" max="9224" width="9.7109375" style="7" customWidth="1"/>
    <col min="9225" max="9225" width="8.28515625" style="7" customWidth="1"/>
    <col min="9226" max="9472" width="9.140625" style="7"/>
    <col min="9473" max="9473" width="3" style="7" customWidth="1"/>
    <col min="9474" max="9474" width="22.5703125" style="7" customWidth="1"/>
    <col min="9475" max="9475" width="9.42578125" style="7" customWidth="1"/>
    <col min="9476" max="9476" width="9.7109375" style="7" customWidth="1"/>
    <col min="9477" max="9477" width="11" style="7" customWidth="1"/>
    <col min="9478" max="9478" width="7.42578125" style="7" customWidth="1"/>
    <col min="9479" max="9480" width="9.7109375" style="7" customWidth="1"/>
    <col min="9481" max="9481" width="8.28515625" style="7" customWidth="1"/>
    <col min="9482" max="9728" width="9.140625" style="7"/>
    <col min="9729" max="9729" width="3" style="7" customWidth="1"/>
    <col min="9730" max="9730" width="22.5703125" style="7" customWidth="1"/>
    <col min="9731" max="9731" width="9.42578125" style="7" customWidth="1"/>
    <col min="9732" max="9732" width="9.7109375" style="7" customWidth="1"/>
    <col min="9733" max="9733" width="11" style="7" customWidth="1"/>
    <col min="9734" max="9734" width="7.42578125" style="7" customWidth="1"/>
    <col min="9735" max="9736" width="9.7109375" style="7" customWidth="1"/>
    <col min="9737" max="9737" width="8.28515625" style="7" customWidth="1"/>
    <col min="9738" max="9984" width="9.140625" style="7"/>
    <col min="9985" max="9985" width="3" style="7" customWidth="1"/>
    <col min="9986" max="9986" width="22.5703125" style="7" customWidth="1"/>
    <col min="9987" max="9987" width="9.42578125" style="7" customWidth="1"/>
    <col min="9988" max="9988" width="9.7109375" style="7" customWidth="1"/>
    <col min="9989" max="9989" width="11" style="7" customWidth="1"/>
    <col min="9990" max="9990" width="7.42578125" style="7" customWidth="1"/>
    <col min="9991" max="9992" width="9.7109375" style="7" customWidth="1"/>
    <col min="9993" max="9993" width="8.28515625" style="7" customWidth="1"/>
    <col min="9994" max="10240" width="9.140625" style="7"/>
    <col min="10241" max="10241" width="3" style="7" customWidth="1"/>
    <col min="10242" max="10242" width="22.5703125" style="7" customWidth="1"/>
    <col min="10243" max="10243" width="9.42578125" style="7" customWidth="1"/>
    <col min="10244" max="10244" width="9.7109375" style="7" customWidth="1"/>
    <col min="10245" max="10245" width="11" style="7" customWidth="1"/>
    <col min="10246" max="10246" width="7.42578125" style="7" customWidth="1"/>
    <col min="10247" max="10248" width="9.7109375" style="7" customWidth="1"/>
    <col min="10249" max="10249" width="8.28515625" style="7" customWidth="1"/>
    <col min="10250" max="10496" width="9.140625" style="7"/>
    <col min="10497" max="10497" width="3" style="7" customWidth="1"/>
    <col min="10498" max="10498" width="22.5703125" style="7" customWidth="1"/>
    <col min="10499" max="10499" width="9.42578125" style="7" customWidth="1"/>
    <col min="10500" max="10500" width="9.7109375" style="7" customWidth="1"/>
    <col min="10501" max="10501" width="11" style="7" customWidth="1"/>
    <col min="10502" max="10502" width="7.42578125" style="7" customWidth="1"/>
    <col min="10503" max="10504" width="9.7109375" style="7" customWidth="1"/>
    <col min="10505" max="10505" width="8.28515625" style="7" customWidth="1"/>
    <col min="10506" max="10752" width="9.140625" style="7"/>
    <col min="10753" max="10753" width="3" style="7" customWidth="1"/>
    <col min="10754" max="10754" width="22.5703125" style="7" customWidth="1"/>
    <col min="10755" max="10755" width="9.42578125" style="7" customWidth="1"/>
    <col min="10756" max="10756" width="9.7109375" style="7" customWidth="1"/>
    <col min="10757" max="10757" width="11" style="7" customWidth="1"/>
    <col min="10758" max="10758" width="7.42578125" style="7" customWidth="1"/>
    <col min="10759" max="10760" width="9.7109375" style="7" customWidth="1"/>
    <col min="10761" max="10761" width="8.28515625" style="7" customWidth="1"/>
    <col min="10762" max="11008" width="9.140625" style="7"/>
    <col min="11009" max="11009" width="3" style="7" customWidth="1"/>
    <col min="11010" max="11010" width="22.5703125" style="7" customWidth="1"/>
    <col min="11011" max="11011" width="9.42578125" style="7" customWidth="1"/>
    <col min="11012" max="11012" width="9.7109375" style="7" customWidth="1"/>
    <col min="11013" max="11013" width="11" style="7" customWidth="1"/>
    <col min="11014" max="11014" width="7.42578125" style="7" customWidth="1"/>
    <col min="11015" max="11016" width="9.7109375" style="7" customWidth="1"/>
    <col min="11017" max="11017" width="8.28515625" style="7" customWidth="1"/>
    <col min="11018" max="11264" width="9.140625" style="7"/>
    <col min="11265" max="11265" width="3" style="7" customWidth="1"/>
    <col min="11266" max="11266" width="22.5703125" style="7" customWidth="1"/>
    <col min="11267" max="11267" width="9.42578125" style="7" customWidth="1"/>
    <col min="11268" max="11268" width="9.7109375" style="7" customWidth="1"/>
    <col min="11269" max="11269" width="11" style="7" customWidth="1"/>
    <col min="11270" max="11270" width="7.42578125" style="7" customWidth="1"/>
    <col min="11271" max="11272" width="9.7109375" style="7" customWidth="1"/>
    <col min="11273" max="11273" width="8.28515625" style="7" customWidth="1"/>
    <col min="11274" max="11520" width="9.140625" style="7"/>
    <col min="11521" max="11521" width="3" style="7" customWidth="1"/>
    <col min="11522" max="11522" width="22.5703125" style="7" customWidth="1"/>
    <col min="11523" max="11523" width="9.42578125" style="7" customWidth="1"/>
    <col min="11524" max="11524" width="9.7109375" style="7" customWidth="1"/>
    <col min="11525" max="11525" width="11" style="7" customWidth="1"/>
    <col min="11526" max="11526" width="7.42578125" style="7" customWidth="1"/>
    <col min="11527" max="11528" width="9.7109375" style="7" customWidth="1"/>
    <col min="11529" max="11529" width="8.28515625" style="7" customWidth="1"/>
    <col min="11530" max="11776" width="9.140625" style="7"/>
    <col min="11777" max="11777" width="3" style="7" customWidth="1"/>
    <col min="11778" max="11778" width="22.5703125" style="7" customWidth="1"/>
    <col min="11779" max="11779" width="9.42578125" style="7" customWidth="1"/>
    <col min="11780" max="11780" width="9.7109375" style="7" customWidth="1"/>
    <col min="11781" max="11781" width="11" style="7" customWidth="1"/>
    <col min="11782" max="11782" width="7.42578125" style="7" customWidth="1"/>
    <col min="11783" max="11784" width="9.7109375" style="7" customWidth="1"/>
    <col min="11785" max="11785" width="8.28515625" style="7" customWidth="1"/>
    <col min="11786" max="12032" width="9.140625" style="7"/>
    <col min="12033" max="12033" width="3" style="7" customWidth="1"/>
    <col min="12034" max="12034" width="22.5703125" style="7" customWidth="1"/>
    <col min="12035" max="12035" width="9.42578125" style="7" customWidth="1"/>
    <col min="12036" max="12036" width="9.7109375" style="7" customWidth="1"/>
    <col min="12037" max="12037" width="11" style="7" customWidth="1"/>
    <col min="12038" max="12038" width="7.42578125" style="7" customWidth="1"/>
    <col min="12039" max="12040" width="9.7109375" style="7" customWidth="1"/>
    <col min="12041" max="12041" width="8.28515625" style="7" customWidth="1"/>
    <col min="12042" max="12288" width="9.140625" style="7"/>
    <col min="12289" max="12289" width="3" style="7" customWidth="1"/>
    <col min="12290" max="12290" width="22.5703125" style="7" customWidth="1"/>
    <col min="12291" max="12291" width="9.42578125" style="7" customWidth="1"/>
    <col min="12292" max="12292" width="9.7109375" style="7" customWidth="1"/>
    <col min="12293" max="12293" width="11" style="7" customWidth="1"/>
    <col min="12294" max="12294" width="7.42578125" style="7" customWidth="1"/>
    <col min="12295" max="12296" width="9.7109375" style="7" customWidth="1"/>
    <col min="12297" max="12297" width="8.28515625" style="7" customWidth="1"/>
    <col min="12298" max="12544" width="9.140625" style="7"/>
    <col min="12545" max="12545" width="3" style="7" customWidth="1"/>
    <col min="12546" max="12546" width="22.5703125" style="7" customWidth="1"/>
    <col min="12547" max="12547" width="9.42578125" style="7" customWidth="1"/>
    <col min="12548" max="12548" width="9.7109375" style="7" customWidth="1"/>
    <col min="12549" max="12549" width="11" style="7" customWidth="1"/>
    <col min="12550" max="12550" width="7.42578125" style="7" customWidth="1"/>
    <col min="12551" max="12552" width="9.7109375" style="7" customWidth="1"/>
    <col min="12553" max="12553" width="8.28515625" style="7" customWidth="1"/>
    <col min="12554" max="12800" width="9.140625" style="7"/>
    <col min="12801" max="12801" width="3" style="7" customWidth="1"/>
    <col min="12802" max="12802" width="22.5703125" style="7" customWidth="1"/>
    <col min="12803" max="12803" width="9.42578125" style="7" customWidth="1"/>
    <col min="12804" max="12804" width="9.7109375" style="7" customWidth="1"/>
    <col min="12805" max="12805" width="11" style="7" customWidth="1"/>
    <col min="12806" max="12806" width="7.42578125" style="7" customWidth="1"/>
    <col min="12807" max="12808" width="9.7109375" style="7" customWidth="1"/>
    <col min="12809" max="12809" width="8.28515625" style="7" customWidth="1"/>
    <col min="12810" max="13056" width="9.140625" style="7"/>
    <col min="13057" max="13057" width="3" style="7" customWidth="1"/>
    <col min="13058" max="13058" width="22.5703125" style="7" customWidth="1"/>
    <col min="13059" max="13059" width="9.42578125" style="7" customWidth="1"/>
    <col min="13060" max="13060" width="9.7109375" style="7" customWidth="1"/>
    <col min="13061" max="13061" width="11" style="7" customWidth="1"/>
    <col min="13062" max="13062" width="7.42578125" style="7" customWidth="1"/>
    <col min="13063" max="13064" width="9.7109375" style="7" customWidth="1"/>
    <col min="13065" max="13065" width="8.28515625" style="7" customWidth="1"/>
    <col min="13066" max="13312" width="9.140625" style="7"/>
    <col min="13313" max="13313" width="3" style="7" customWidth="1"/>
    <col min="13314" max="13314" width="22.5703125" style="7" customWidth="1"/>
    <col min="13315" max="13315" width="9.42578125" style="7" customWidth="1"/>
    <col min="13316" max="13316" width="9.7109375" style="7" customWidth="1"/>
    <col min="13317" max="13317" width="11" style="7" customWidth="1"/>
    <col min="13318" max="13318" width="7.42578125" style="7" customWidth="1"/>
    <col min="13319" max="13320" width="9.7109375" style="7" customWidth="1"/>
    <col min="13321" max="13321" width="8.28515625" style="7" customWidth="1"/>
    <col min="13322" max="13568" width="9.140625" style="7"/>
    <col min="13569" max="13569" width="3" style="7" customWidth="1"/>
    <col min="13570" max="13570" width="22.5703125" style="7" customWidth="1"/>
    <col min="13571" max="13571" width="9.42578125" style="7" customWidth="1"/>
    <col min="13572" max="13572" width="9.7109375" style="7" customWidth="1"/>
    <col min="13573" max="13573" width="11" style="7" customWidth="1"/>
    <col min="13574" max="13574" width="7.42578125" style="7" customWidth="1"/>
    <col min="13575" max="13576" width="9.7109375" style="7" customWidth="1"/>
    <col min="13577" max="13577" width="8.28515625" style="7" customWidth="1"/>
    <col min="13578" max="13824" width="9.140625" style="7"/>
    <col min="13825" max="13825" width="3" style="7" customWidth="1"/>
    <col min="13826" max="13826" width="22.5703125" style="7" customWidth="1"/>
    <col min="13827" max="13827" width="9.42578125" style="7" customWidth="1"/>
    <col min="13828" max="13828" width="9.7109375" style="7" customWidth="1"/>
    <col min="13829" max="13829" width="11" style="7" customWidth="1"/>
    <col min="13830" max="13830" width="7.42578125" style="7" customWidth="1"/>
    <col min="13831" max="13832" width="9.7109375" style="7" customWidth="1"/>
    <col min="13833" max="13833" width="8.28515625" style="7" customWidth="1"/>
    <col min="13834" max="14080" width="9.140625" style="7"/>
    <col min="14081" max="14081" width="3" style="7" customWidth="1"/>
    <col min="14082" max="14082" width="22.5703125" style="7" customWidth="1"/>
    <col min="14083" max="14083" width="9.42578125" style="7" customWidth="1"/>
    <col min="14084" max="14084" width="9.7109375" style="7" customWidth="1"/>
    <col min="14085" max="14085" width="11" style="7" customWidth="1"/>
    <col min="14086" max="14086" width="7.42578125" style="7" customWidth="1"/>
    <col min="14087" max="14088" width="9.7109375" style="7" customWidth="1"/>
    <col min="14089" max="14089" width="8.28515625" style="7" customWidth="1"/>
    <col min="14090" max="14336" width="9.140625" style="7"/>
    <col min="14337" max="14337" width="3" style="7" customWidth="1"/>
    <col min="14338" max="14338" width="22.5703125" style="7" customWidth="1"/>
    <col min="14339" max="14339" width="9.42578125" style="7" customWidth="1"/>
    <col min="14340" max="14340" width="9.7109375" style="7" customWidth="1"/>
    <col min="14341" max="14341" width="11" style="7" customWidth="1"/>
    <col min="14342" max="14342" width="7.42578125" style="7" customWidth="1"/>
    <col min="14343" max="14344" width="9.7109375" style="7" customWidth="1"/>
    <col min="14345" max="14345" width="8.28515625" style="7" customWidth="1"/>
    <col min="14346" max="14592" width="9.140625" style="7"/>
    <col min="14593" max="14593" width="3" style="7" customWidth="1"/>
    <col min="14594" max="14594" width="22.5703125" style="7" customWidth="1"/>
    <col min="14595" max="14595" width="9.42578125" style="7" customWidth="1"/>
    <col min="14596" max="14596" width="9.7109375" style="7" customWidth="1"/>
    <col min="14597" max="14597" width="11" style="7" customWidth="1"/>
    <col min="14598" max="14598" width="7.42578125" style="7" customWidth="1"/>
    <col min="14599" max="14600" width="9.7109375" style="7" customWidth="1"/>
    <col min="14601" max="14601" width="8.28515625" style="7" customWidth="1"/>
    <col min="14602" max="14848" width="9.140625" style="7"/>
    <col min="14849" max="14849" width="3" style="7" customWidth="1"/>
    <col min="14850" max="14850" width="22.5703125" style="7" customWidth="1"/>
    <col min="14851" max="14851" width="9.42578125" style="7" customWidth="1"/>
    <col min="14852" max="14852" width="9.7109375" style="7" customWidth="1"/>
    <col min="14853" max="14853" width="11" style="7" customWidth="1"/>
    <col min="14854" max="14854" width="7.42578125" style="7" customWidth="1"/>
    <col min="14855" max="14856" width="9.7109375" style="7" customWidth="1"/>
    <col min="14857" max="14857" width="8.28515625" style="7" customWidth="1"/>
    <col min="14858" max="15104" width="9.140625" style="7"/>
    <col min="15105" max="15105" width="3" style="7" customWidth="1"/>
    <col min="15106" max="15106" width="22.5703125" style="7" customWidth="1"/>
    <col min="15107" max="15107" width="9.42578125" style="7" customWidth="1"/>
    <col min="15108" max="15108" width="9.7109375" style="7" customWidth="1"/>
    <col min="15109" max="15109" width="11" style="7" customWidth="1"/>
    <col min="15110" max="15110" width="7.42578125" style="7" customWidth="1"/>
    <col min="15111" max="15112" width="9.7109375" style="7" customWidth="1"/>
    <col min="15113" max="15113" width="8.28515625" style="7" customWidth="1"/>
    <col min="15114" max="15360" width="9.140625" style="7"/>
    <col min="15361" max="15361" width="3" style="7" customWidth="1"/>
    <col min="15362" max="15362" width="22.5703125" style="7" customWidth="1"/>
    <col min="15363" max="15363" width="9.42578125" style="7" customWidth="1"/>
    <col min="15364" max="15364" width="9.7109375" style="7" customWidth="1"/>
    <col min="15365" max="15365" width="11" style="7" customWidth="1"/>
    <col min="15366" max="15366" width="7.42578125" style="7" customWidth="1"/>
    <col min="15367" max="15368" width="9.7109375" style="7" customWidth="1"/>
    <col min="15369" max="15369" width="8.28515625" style="7" customWidth="1"/>
    <col min="15370" max="15616" width="9.140625" style="7"/>
    <col min="15617" max="15617" width="3" style="7" customWidth="1"/>
    <col min="15618" max="15618" width="22.5703125" style="7" customWidth="1"/>
    <col min="15619" max="15619" width="9.42578125" style="7" customWidth="1"/>
    <col min="15620" max="15620" width="9.7109375" style="7" customWidth="1"/>
    <col min="15621" max="15621" width="11" style="7" customWidth="1"/>
    <col min="15622" max="15622" width="7.42578125" style="7" customWidth="1"/>
    <col min="15623" max="15624" width="9.7109375" style="7" customWidth="1"/>
    <col min="15625" max="15625" width="8.28515625" style="7" customWidth="1"/>
    <col min="15626" max="15872" width="9.140625" style="7"/>
    <col min="15873" max="15873" width="3" style="7" customWidth="1"/>
    <col min="15874" max="15874" width="22.5703125" style="7" customWidth="1"/>
    <col min="15875" max="15875" width="9.42578125" style="7" customWidth="1"/>
    <col min="15876" max="15876" width="9.7109375" style="7" customWidth="1"/>
    <col min="15877" max="15877" width="11" style="7" customWidth="1"/>
    <col min="15878" max="15878" width="7.42578125" style="7" customWidth="1"/>
    <col min="15879" max="15880" width="9.7109375" style="7" customWidth="1"/>
    <col min="15881" max="15881" width="8.28515625" style="7" customWidth="1"/>
    <col min="15882" max="16128" width="9.140625" style="7"/>
    <col min="16129" max="16129" width="3" style="7" customWidth="1"/>
    <col min="16130" max="16130" width="22.5703125" style="7" customWidth="1"/>
    <col min="16131" max="16131" width="9.42578125" style="7" customWidth="1"/>
    <col min="16132" max="16132" width="9.7109375" style="7" customWidth="1"/>
    <col min="16133" max="16133" width="11" style="7" customWidth="1"/>
    <col min="16134" max="16134" width="7.42578125" style="7" customWidth="1"/>
    <col min="16135" max="16136" width="9.7109375" style="7" customWidth="1"/>
    <col min="16137" max="16137" width="8.28515625" style="7" customWidth="1"/>
    <col min="16138" max="16384" width="9.140625" style="7"/>
  </cols>
  <sheetData>
    <row r="1" spans="1:10" x14ac:dyDescent="0.25">
      <c r="A1" s="28"/>
      <c r="B1" s="21"/>
      <c r="C1" s="22"/>
      <c r="D1" s="22"/>
      <c r="E1" s="23"/>
      <c r="F1" s="486" t="s">
        <v>69</v>
      </c>
      <c r="G1" s="542"/>
      <c r="H1" s="542"/>
      <c r="I1" s="542"/>
      <c r="J1" s="543"/>
    </row>
    <row r="2" spans="1:10" x14ac:dyDescent="0.25">
      <c r="A2" s="28"/>
      <c r="B2" s="24"/>
      <c r="C2" s="11"/>
      <c r="D2" s="11"/>
      <c r="E2" s="25"/>
      <c r="F2" s="544"/>
      <c r="G2" s="544"/>
      <c r="H2" s="544"/>
      <c r="I2" s="544"/>
      <c r="J2" s="545"/>
    </row>
    <row r="3" spans="1:10" x14ac:dyDescent="0.25">
      <c r="A3" s="28"/>
      <c r="B3" s="24"/>
      <c r="C3" s="11"/>
      <c r="D3" s="11"/>
      <c r="E3" s="25"/>
      <c r="F3" s="544"/>
      <c r="G3" s="544"/>
      <c r="H3" s="544"/>
      <c r="I3" s="544"/>
      <c r="J3" s="545"/>
    </row>
    <row r="4" spans="1:10" ht="9.75" customHeight="1" thickBot="1" x14ac:dyDescent="0.3">
      <c r="A4" s="28"/>
      <c r="B4" s="26"/>
      <c r="C4" s="27"/>
      <c r="D4" s="27"/>
      <c r="E4" s="294"/>
      <c r="F4" s="546"/>
      <c r="G4" s="546"/>
      <c r="H4" s="546"/>
      <c r="I4" s="546"/>
      <c r="J4" s="547"/>
    </row>
    <row r="5" spans="1:10" s="2" customFormat="1" ht="15" customHeight="1" x14ac:dyDescent="0.25">
      <c r="A5" s="18"/>
      <c r="B5" s="510" t="s">
        <v>59</v>
      </c>
      <c r="C5" s="511"/>
      <c r="D5" s="511"/>
      <c r="E5" s="511"/>
      <c r="F5" s="511"/>
      <c r="G5" s="511"/>
      <c r="H5" s="511"/>
      <c r="I5" s="511"/>
      <c r="J5" s="512"/>
    </row>
    <row r="6" spans="1:10" s="2" customFormat="1" ht="15" customHeight="1" x14ac:dyDescent="0.25">
      <c r="A6" s="18"/>
      <c r="B6" s="519" t="s">
        <v>86</v>
      </c>
      <c r="C6" s="520"/>
      <c r="D6" s="520"/>
      <c r="E6" s="520"/>
      <c r="F6" s="520"/>
      <c r="G6" s="520"/>
      <c r="H6" s="520"/>
      <c r="I6" s="520"/>
      <c r="J6" s="521"/>
    </row>
    <row r="7" spans="1:10" s="2" customFormat="1" ht="15" customHeight="1" x14ac:dyDescent="0.25">
      <c r="A7" s="18"/>
      <c r="B7" s="513" t="s">
        <v>83</v>
      </c>
      <c r="C7" s="514"/>
      <c r="D7" s="514"/>
      <c r="E7" s="514"/>
      <c r="F7" s="514"/>
      <c r="G7" s="514"/>
      <c r="H7" s="514"/>
      <c r="I7" s="514"/>
      <c r="J7" s="515"/>
    </row>
    <row r="8" spans="1:10" s="2" customFormat="1" x14ac:dyDescent="0.25">
      <c r="A8" s="18"/>
      <c r="B8" s="516" t="s">
        <v>212</v>
      </c>
      <c r="C8" s="517"/>
      <c r="D8" s="517"/>
      <c r="E8" s="517"/>
      <c r="F8" s="517"/>
      <c r="G8" s="517"/>
      <c r="H8" s="517"/>
      <c r="I8" s="517"/>
      <c r="J8" s="518"/>
    </row>
    <row r="9" spans="1:10" s="2" customFormat="1" ht="30" customHeight="1" thickBot="1" x14ac:dyDescent="0.3">
      <c r="A9" s="18"/>
      <c r="B9" s="516" t="s">
        <v>269</v>
      </c>
      <c r="C9" s="517"/>
      <c r="D9" s="517"/>
      <c r="E9" s="517"/>
      <c r="F9" s="517"/>
      <c r="G9" s="517"/>
      <c r="H9" s="517"/>
      <c r="I9" s="517"/>
      <c r="J9" s="518"/>
    </row>
    <row r="10" spans="1:10" s="2" customFormat="1" ht="30" customHeight="1" x14ac:dyDescent="0.25">
      <c r="A10" s="18"/>
      <c r="B10" s="117" t="s">
        <v>70</v>
      </c>
      <c r="C10" s="548"/>
      <c r="D10" s="549"/>
      <c r="E10" s="550"/>
      <c r="F10" s="273" t="s">
        <v>221</v>
      </c>
      <c r="G10" s="557"/>
      <c r="H10" s="558"/>
      <c r="I10" s="273" t="s">
        <v>222</v>
      </c>
      <c r="J10" s="214"/>
    </row>
    <row r="11" spans="1:10" ht="30" customHeight="1" x14ac:dyDescent="0.25">
      <c r="A11" s="28"/>
      <c r="B11" s="213" t="s">
        <v>249</v>
      </c>
      <c r="C11" s="189"/>
      <c r="D11" s="189"/>
      <c r="E11" s="189"/>
      <c r="F11" s="189"/>
      <c r="G11" s="189"/>
      <c r="H11" s="189"/>
      <c r="I11" s="274" t="s">
        <v>71</v>
      </c>
      <c r="J11" s="101"/>
    </row>
    <row r="12" spans="1:10" ht="49.5" customHeight="1" thickBot="1" x14ac:dyDescent="0.3">
      <c r="A12" s="28"/>
      <c r="B12" s="551"/>
      <c r="C12" s="552"/>
      <c r="D12" s="552"/>
      <c r="E12" s="552"/>
      <c r="F12" s="552"/>
      <c r="G12" s="552"/>
      <c r="H12" s="552"/>
      <c r="I12" s="552"/>
      <c r="J12" s="553"/>
    </row>
    <row r="13" spans="1:10" ht="15" customHeight="1" x14ac:dyDescent="0.25">
      <c r="A13" s="28"/>
      <c r="B13" s="540"/>
      <c r="C13" s="504" t="s">
        <v>75</v>
      </c>
      <c r="D13" s="504" t="s">
        <v>74</v>
      </c>
      <c r="E13" s="504" t="s">
        <v>58</v>
      </c>
      <c r="F13" s="89"/>
      <c r="G13" s="554" t="s">
        <v>21</v>
      </c>
      <c r="H13" s="555"/>
      <c r="I13" s="556"/>
      <c r="J13" s="562" t="s">
        <v>60</v>
      </c>
    </row>
    <row r="14" spans="1:10" ht="15" customHeight="1" x14ac:dyDescent="0.25">
      <c r="A14" s="29"/>
      <c r="B14" s="540"/>
      <c r="C14" s="504"/>
      <c r="D14" s="504"/>
      <c r="E14" s="504"/>
      <c r="F14" s="504" t="s">
        <v>143</v>
      </c>
      <c r="G14" s="380" t="s">
        <v>0</v>
      </c>
      <c r="H14" s="381"/>
      <c r="I14" s="506" t="s">
        <v>144</v>
      </c>
      <c r="J14" s="563"/>
    </row>
    <row r="15" spans="1:10" ht="23.25" customHeight="1" x14ac:dyDescent="0.25">
      <c r="A15" s="29"/>
      <c r="B15" s="541"/>
      <c r="C15" s="505"/>
      <c r="D15" s="505"/>
      <c r="E15" s="505"/>
      <c r="F15" s="505"/>
      <c r="G15" s="382" t="s">
        <v>3</v>
      </c>
      <c r="H15" s="382" t="s">
        <v>27</v>
      </c>
      <c r="I15" s="507"/>
      <c r="J15" s="563"/>
    </row>
    <row r="16" spans="1:10" x14ac:dyDescent="0.25">
      <c r="A16" s="29"/>
      <c r="B16" s="559" t="s">
        <v>72</v>
      </c>
      <c r="C16" s="560"/>
      <c r="D16" s="560"/>
      <c r="E16" s="560"/>
      <c r="F16" s="560"/>
      <c r="G16" s="560"/>
      <c r="H16" s="560"/>
      <c r="I16" s="560"/>
      <c r="J16" s="561"/>
    </row>
    <row r="17" spans="1:10" x14ac:dyDescent="0.25">
      <c r="A17" s="29"/>
      <c r="B17" s="202" t="s">
        <v>703</v>
      </c>
      <c r="C17" s="8"/>
      <c r="D17" s="8"/>
      <c r="E17" s="8"/>
      <c r="F17" s="72">
        <f t="shared" ref="F17:F33" si="0">IF(C17&lt;&gt;0,((E17-C17)/C17),0)</f>
        <v>0</v>
      </c>
      <c r="G17" s="383"/>
      <c r="H17" s="383" t="e">
        <f>(+G17/12)/'4-Mgmt Svcs Addendum A'!$J$13</f>
        <v>#DIV/0!</v>
      </c>
      <c r="I17" s="384" t="e">
        <f t="shared" ref="I17:I23" si="1">(+G17-C17)/C17</f>
        <v>#DIV/0!</v>
      </c>
      <c r="J17" s="203"/>
    </row>
    <row r="18" spans="1:10" x14ac:dyDescent="0.25">
      <c r="A18" s="29"/>
      <c r="B18" s="204" t="s">
        <v>704</v>
      </c>
      <c r="C18" s="8"/>
      <c r="D18" s="8"/>
      <c r="E18" s="8"/>
      <c r="F18" s="72">
        <f t="shared" si="0"/>
        <v>0</v>
      </c>
      <c r="G18" s="383"/>
      <c r="H18" s="383" t="e">
        <f>(+G18/12)/'4-Mgmt Svcs Addendum A'!$J$13</f>
        <v>#DIV/0!</v>
      </c>
      <c r="I18" s="384" t="e">
        <f t="shared" si="1"/>
        <v>#DIV/0!</v>
      </c>
      <c r="J18" s="203"/>
    </row>
    <row r="19" spans="1:10" x14ac:dyDescent="0.25">
      <c r="A19" s="29"/>
      <c r="B19" s="204" t="s">
        <v>705</v>
      </c>
      <c r="C19" s="8"/>
      <c r="D19" s="8"/>
      <c r="E19" s="8"/>
      <c r="F19" s="72">
        <f t="shared" si="0"/>
        <v>0</v>
      </c>
      <c r="G19" s="383"/>
      <c r="H19" s="383" t="e">
        <f>(+G19/12)/'4-Mgmt Svcs Addendum A'!$J$13</f>
        <v>#DIV/0!</v>
      </c>
      <c r="I19" s="384" t="e">
        <f t="shared" si="1"/>
        <v>#DIV/0!</v>
      </c>
      <c r="J19" s="203"/>
    </row>
    <row r="20" spans="1:10" x14ac:dyDescent="0.25">
      <c r="A20" s="29"/>
      <c r="B20" s="204" t="s">
        <v>706</v>
      </c>
      <c r="C20" s="8"/>
      <c r="D20" s="8"/>
      <c r="E20" s="8"/>
      <c r="F20" s="72">
        <f t="shared" si="0"/>
        <v>0</v>
      </c>
      <c r="G20" s="383"/>
      <c r="H20" s="383" t="e">
        <f>(+G20/12)/'4-Mgmt Svcs Addendum A'!$J$13</f>
        <v>#DIV/0!</v>
      </c>
      <c r="I20" s="384" t="e">
        <f t="shared" si="1"/>
        <v>#DIV/0!</v>
      </c>
      <c r="J20" s="203"/>
    </row>
    <row r="21" spans="1:10" x14ac:dyDescent="0.25">
      <c r="A21" s="29"/>
      <c r="B21" s="204" t="s">
        <v>707</v>
      </c>
      <c r="C21" s="8"/>
      <c r="D21" s="8"/>
      <c r="E21" s="8"/>
      <c r="F21" s="72">
        <f t="shared" si="0"/>
        <v>0</v>
      </c>
      <c r="G21" s="383"/>
      <c r="H21" s="383" t="e">
        <f>(+G21/12)/'4-Mgmt Svcs Addendum A'!$J$13</f>
        <v>#DIV/0!</v>
      </c>
      <c r="I21" s="384" t="e">
        <f t="shared" si="1"/>
        <v>#DIV/0!</v>
      </c>
      <c r="J21" s="203"/>
    </row>
    <row r="22" spans="1:10" x14ac:dyDescent="0.25">
      <c r="A22" s="29"/>
      <c r="B22" s="204" t="s">
        <v>708</v>
      </c>
      <c r="C22" s="8"/>
      <c r="D22" s="8"/>
      <c r="E22" s="8"/>
      <c r="F22" s="72">
        <f t="shared" si="0"/>
        <v>0</v>
      </c>
      <c r="G22" s="383"/>
      <c r="H22" s="383" t="e">
        <f>(+G22/12)/'4-Mgmt Svcs Addendum A'!$J$13</f>
        <v>#DIV/0!</v>
      </c>
      <c r="I22" s="384" t="e">
        <f t="shared" si="1"/>
        <v>#DIV/0!</v>
      </c>
      <c r="J22" s="203"/>
    </row>
    <row r="23" spans="1:10" ht="30" x14ac:dyDescent="0.25">
      <c r="A23" s="29"/>
      <c r="B23" s="205" t="s">
        <v>25</v>
      </c>
      <c r="C23" s="30">
        <f>SUM(C17:C22)</f>
        <v>0</v>
      </c>
      <c r="D23" s="30">
        <f>SUM(D17:D22)</f>
        <v>0</v>
      </c>
      <c r="E23" s="30">
        <f>SUM(E17:E22)</f>
        <v>0</v>
      </c>
      <c r="F23" s="72">
        <f t="shared" si="0"/>
        <v>0</v>
      </c>
      <c r="G23" s="291">
        <f>SUM(G17:G22)</f>
        <v>0</v>
      </c>
      <c r="H23" s="383" t="e">
        <f>(+G23/12)/'4-Mgmt Svcs Addendum A'!$J$13</f>
        <v>#DIV/0!</v>
      </c>
      <c r="I23" s="384" t="e">
        <f t="shared" si="1"/>
        <v>#DIV/0!</v>
      </c>
      <c r="J23" s="206"/>
    </row>
    <row r="24" spans="1:10" x14ac:dyDescent="0.25">
      <c r="A24" s="29"/>
      <c r="B24" s="559" t="s">
        <v>73</v>
      </c>
      <c r="C24" s="560"/>
      <c r="D24" s="560"/>
      <c r="E24" s="560"/>
      <c r="F24" s="560"/>
      <c r="G24" s="560"/>
      <c r="H24" s="560"/>
      <c r="I24" s="560"/>
      <c r="J24" s="561"/>
    </row>
    <row r="25" spans="1:10" x14ac:dyDescent="0.25">
      <c r="A25" s="29"/>
      <c r="B25" s="202" t="s">
        <v>709</v>
      </c>
      <c r="C25" s="8"/>
      <c r="D25" s="8"/>
      <c r="E25" s="8"/>
      <c r="F25" s="72">
        <f t="shared" si="0"/>
        <v>0</v>
      </c>
      <c r="G25" s="383"/>
      <c r="H25" s="383" t="e">
        <f>(+G25/12)/'4-Mgmt Svcs Addendum A'!$J$13</f>
        <v>#DIV/0!</v>
      </c>
      <c r="I25" s="384" t="e">
        <f t="shared" ref="I25:I35" si="2">(+G25-C25)/C25</f>
        <v>#DIV/0!</v>
      </c>
      <c r="J25" s="203"/>
    </row>
    <row r="26" spans="1:10" x14ac:dyDescent="0.25">
      <c r="A26" s="29"/>
      <c r="B26" s="202" t="s">
        <v>710</v>
      </c>
      <c r="C26" s="8"/>
      <c r="D26" s="8"/>
      <c r="E26" s="8"/>
      <c r="F26" s="72">
        <f t="shared" si="0"/>
        <v>0</v>
      </c>
      <c r="G26" s="383"/>
      <c r="H26" s="383" t="e">
        <f>(+G26/12)/'4-Mgmt Svcs Addendum A'!$J$13</f>
        <v>#DIV/0!</v>
      </c>
      <c r="I26" s="384" t="e">
        <f t="shared" si="2"/>
        <v>#DIV/0!</v>
      </c>
      <c r="J26" s="203"/>
    </row>
    <row r="27" spans="1:10" x14ac:dyDescent="0.25">
      <c r="A27" s="29"/>
      <c r="B27" s="202" t="s">
        <v>711</v>
      </c>
      <c r="C27" s="8"/>
      <c r="D27" s="8"/>
      <c r="E27" s="8"/>
      <c r="F27" s="72">
        <f t="shared" si="0"/>
        <v>0</v>
      </c>
      <c r="G27" s="383"/>
      <c r="H27" s="383" t="e">
        <f>(+G27/12)/'4-Mgmt Svcs Addendum A'!$J$13</f>
        <v>#DIV/0!</v>
      </c>
      <c r="I27" s="384" t="e">
        <f t="shared" si="2"/>
        <v>#DIV/0!</v>
      </c>
      <c r="J27" s="203"/>
    </row>
    <row r="28" spans="1:10" x14ac:dyDescent="0.25">
      <c r="A28" s="29"/>
      <c r="B28" s="202" t="s">
        <v>712</v>
      </c>
      <c r="C28" s="8"/>
      <c r="D28" s="8"/>
      <c r="E28" s="8"/>
      <c r="F28" s="72">
        <f t="shared" si="0"/>
        <v>0</v>
      </c>
      <c r="G28" s="383"/>
      <c r="H28" s="383" t="e">
        <f>(+G28/12)/'4-Mgmt Svcs Addendum A'!$J$13</f>
        <v>#DIV/0!</v>
      </c>
      <c r="I28" s="384" t="e">
        <f t="shared" si="2"/>
        <v>#DIV/0!</v>
      </c>
      <c r="J28" s="203"/>
    </row>
    <row r="29" spans="1:10" x14ac:dyDescent="0.25">
      <c r="A29" s="29"/>
      <c r="B29" s="202" t="s">
        <v>713</v>
      </c>
      <c r="C29" s="8"/>
      <c r="D29" s="8"/>
      <c r="E29" s="8"/>
      <c r="F29" s="72">
        <f t="shared" si="0"/>
        <v>0</v>
      </c>
      <c r="G29" s="383"/>
      <c r="H29" s="383" t="e">
        <f>(+G29/12)/'4-Mgmt Svcs Addendum A'!$J$13</f>
        <v>#DIV/0!</v>
      </c>
      <c r="I29" s="384" t="e">
        <f t="shared" si="2"/>
        <v>#DIV/0!</v>
      </c>
      <c r="J29" s="203"/>
    </row>
    <row r="30" spans="1:10" x14ac:dyDescent="0.25">
      <c r="A30" s="29"/>
      <c r="B30" s="202" t="s">
        <v>714</v>
      </c>
      <c r="C30" s="8"/>
      <c r="D30" s="8"/>
      <c r="E30" s="8"/>
      <c r="F30" s="72">
        <f t="shared" si="0"/>
        <v>0</v>
      </c>
      <c r="G30" s="383"/>
      <c r="H30" s="383" t="e">
        <f>(+G30/12)/'4-Mgmt Svcs Addendum A'!$J$13</f>
        <v>#DIV/0!</v>
      </c>
      <c r="I30" s="384" t="e">
        <f t="shared" si="2"/>
        <v>#DIV/0!</v>
      </c>
      <c r="J30" s="203"/>
    </row>
    <row r="31" spans="1:10" x14ac:dyDescent="0.25">
      <c r="A31" s="29"/>
      <c r="B31" s="202" t="s">
        <v>715</v>
      </c>
      <c r="C31" s="8"/>
      <c r="D31" s="8"/>
      <c r="E31" s="8"/>
      <c r="F31" s="72">
        <f t="shared" si="0"/>
        <v>0</v>
      </c>
      <c r="G31" s="383"/>
      <c r="H31" s="383" t="e">
        <f>(+G31/12)/'4-Mgmt Svcs Addendum A'!$J$13</f>
        <v>#DIV/0!</v>
      </c>
      <c r="I31" s="384" t="e">
        <f t="shared" si="2"/>
        <v>#DIV/0!</v>
      </c>
      <c r="J31" s="203"/>
    </row>
    <row r="32" spans="1:10" x14ac:dyDescent="0.25">
      <c r="A32" s="28"/>
      <c r="B32" s="202" t="s">
        <v>716</v>
      </c>
      <c r="C32" s="8"/>
      <c r="D32" s="8"/>
      <c r="E32" s="8"/>
      <c r="F32" s="72">
        <f t="shared" si="0"/>
        <v>0</v>
      </c>
      <c r="G32" s="383"/>
      <c r="H32" s="383" t="e">
        <f>(+G32/12)/'4-Mgmt Svcs Addendum A'!$J$13</f>
        <v>#DIV/0!</v>
      </c>
      <c r="I32" s="384" t="e">
        <f t="shared" si="2"/>
        <v>#DIV/0!</v>
      </c>
      <c r="J32" s="203"/>
    </row>
    <row r="33" spans="1:10" x14ac:dyDescent="0.25">
      <c r="A33" s="28"/>
      <c r="B33" s="207" t="s">
        <v>717</v>
      </c>
      <c r="C33" s="8"/>
      <c r="D33" s="8"/>
      <c r="E33" s="8"/>
      <c r="F33" s="72">
        <f t="shared" si="0"/>
        <v>0</v>
      </c>
      <c r="G33" s="383"/>
      <c r="H33" s="383" t="e">
        <f>(+G33/12)/'4-Mgmt Svcs Addendum A'!$J$13</f>
        <v>#DIV/0!</v>
      </c>
      <c r="I33" s="384" t="e">
        <f t="shared" si="2"/>
        <v>#DIV/0!</v>
      </c>
      <c r="J33" s="203"/>
    </row>
    <row r="34" spans="1:10" ht="30" customHeight="1" x14ac:dyDescent="0.25">
      <c r="A34" s="28"/>
      <c r="B34" s="205" t="s">
        <v>26</v>
      </c>
      <c r="C34" s="30">
        <f>SUM(C25:C33)</f>
        <v>0</v>
      </c>
      <c r="D34" s="30">
        <f>SUM(D25:D33)</f>
        <v>0</v>
      </c>
      <c r="E34" s="30">
        <f>SUM(E25:E33)</f>
        <v>0</v>
      </c>
      <c r="F34" s="72">
        <f>IF(C34&lt;&gt;0,((E34-C34)/C34),0)</f>
        <v>0</v>
      </c>
      <c r="G34" s="291">
        <f>SUM(G25:G33)</f>
        <v>0</v>
      </c>
      <c r="H34" s="383" t="e">
        <f>(+G34/12)/'4-Mgmt Svcs Addendum A'!$J$13</f>
        <v>#DIV/0!</v>
      </c>
      <c r="I34" s="385" t="e">
        <f t="shared" si="2"/>
        <v>#DIV/0!</v>
      </c>
      <c r="J34" s="208"/>
    </row>
    <row r="35" spans="1:10" ht="15.75" thickBot="1" x14ac:dyDescent="0.3">
      <c r="A35" s="28"/>
      <c r="B35" s="209" t="s">
        <v>23</v>
      </c>
      <c r="C35" s="210">
        <f>C23-C34</f>
        <v>0</v>
      </c>
      <c r="D35" s="210">
        <f t="shared" ref="D35:E35" si="3">D23-D34</f>
        <v>0</v>
      </c>
      <c r="E35" s="210">
        <f t="shared" si="3"/>
        <v>0</v>
      </c>
      <c r="F35" s="211">
        <f>IF(C35&lt;&gt;0,((E35-C35)/C35),0)</f>
        <v>0</v>
      </c>
      <c r="G35" s="292">
        <f>G23-G34</f>
        <v>0</v>
      </c>
      <c r="H35" s="386" t="e">
        <f>(+G35/12)/'4-Mgmt Svcs Addendum A'!$J$13</f>
        <v>#DIV/0!</v>
      </c>
      <c r="I35" s="387" t="e">
        <f t="shared" si="2"/>
        <v>#DIV/0!</v>
      </c>
      <c r="J35" s="212"/>
    </row>
  </sheetData>
  <sheetProtection password="CCD9" sheet="1" selectLockedCells="1"/>
  <mergeCells count="19">
    <mergeCell ref="B24:J24"/>
    <mergeCell ref="B16:J16"/>
    <mergeCell ref="J13:J15"/>
    <mergeCell ref="F14:F15"/>
    <mergeCell ref="I14:I15"/>
    <mergeCell ref="C13:C15"/>
    <mergeCell ref="D13:D15"/>
    <mergeCell ref="E13:E15"/>
    <mergeCell ref="B9:J9"/>
    <mergeCell ref="B13:B15"/>
    <mergeCell ref="F1:J4"/>
    <mergeCell ref="B5:J5"/>
    <mergeCell ref="B6:J6"/>
    <mergeCell ref="B7:J7"/>
    <mergeCell ref="B8:J8"/>
    <mergeCell ref="C10:E10"/>
    <mergeCell ref="B12:J12"/>
    <mergeCell ref="G13:I13"/>
    <mergeCell ref="G10:H10"/>
  </mergeCells>
  <phoneticPr fontId="6" type="noConversion"/>
  <conditionalFormatting sqref="J17:J22">
    <cfRule type="expression" dxfId="85" priority="9">
      <formula>AND(E17-C17&lt;-500, F17&lt;-5%)</formula>
    </cfRule>
    <cfRule type="expression" dxfId="84" priority="10">
      <formula>AND(E17-C17&gt;500, F17&gt;5%)</formula>
    </cfRule>
  </conditionalFormatting>
  <conditionalFormatting sqref="J25:J33">
    <cfRule type="expression" dxfId="83" priority="7">
      <formula>AND(E25-C25&lt;-500, F25&lt;-5%)</formula>
    </cfRule>
    <cfRule type="expression" dxfId="82" priority="8">
      <formula>AND(E25-C25&gt;500, F25&gt;5%)</formula>
    </cfRule>
  </conditionalFormatting>
  <conditionalFormatting sqref="F17:F22">
    <cfRule type="expression" dxfId="81" priority="5">
      <formula>AND(E17-C17&gt;500, F17&gt;5%)</formula>
    </cfRule>
    <cfRule type="expression" dxfId="80" priority="6">
      <formula>AND(E17-C17&lt;-500, F17&lt;-5%)</formula>
    </cfRule>
  </conditionalFormatting>
  <conditionalFormatting sqref="F25:F33">
    <cfRule type="expression" dxfId="79" priority="1">
      <formula>AND(E25-C25&gt;500, F25&gt;5%)</formula>
    </cfRule>
    <cfRule type="expression" dxfId="78" priority="2">
      <formula>AND(E25-C25&lt;-500, F25&lt;-5%)</formula>
    </cfRule>
  </conditionalFormatting>
  <pageMargins left="0.46" right="0.34" top="0.48" bottom="0.42" header="0.28000000000000003" footer="0.3"/>
  <pageSetup scale="8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M46"/>
  <sheetViews>
    <sheetView topLeftCell="D10" zoomScale="90" zoomScaleNormal="90" workbookViewId="0">
      <selection activeCell="N23" sqref="N23"/>
    </sheetView>
  </sheetViews>
  <sheetFormatPr defaultRowHeight="12.75" x14ac:dyDescent="0.2"/>
  <cols>
    <col min="1" max="1" width="2.7109375" customWidth="1"/>
    <col min="2" max="2" width="50.140625" customWidth="1"/>
    <col min="3" max="3" width="12.28515625" customWidth="1"/>
    <col min="4" max="4" width="13.140625" customWidth="1"/>
    <col min="5" max="5" width="22.7109375" customWidth="1"/>
    <col min="6" max="6" width="12.140625" customWidth="1"/>
    <col min="7" max="7" width="13.28515625" customWidth="1"/>
    <col min="8" max="8" width="22.42578125" customWidth="1"/>
    <col min="9" max="9" width="18.140625" customWidth="1"/>
    <col min="10" max="10" width="47.7109375" customWidth="1"/>
    <col min="14" max="14" width="52" bestFit="1" customWidth="1"/>
    <col min="257" max="257" width="2.7109375" customWidth="1"/>
    <col min="258" max="258" width="29.85546875" customWidth="1"/>
    <col min="259" max="260" width="9.7109375" customWidth="1"/>
    <col min="261" max="261" width="10.5703125" customWidth="1"/>
    <col min="262" max="262" width="9.85546875" customWidth="1"/>
    <col min="263" max="264" width="9.7109375" customWidth="1"/>
    <col min="265" max="265" width="9.140625" customWidth="1"/>
    <col min="513" max="513" width="2.7109375" customWidth="1"/>
    <col min="514" max="514" width="29.85546875" customWidth="1"/>
    <col min="515" max="516" width="9.7109375" customWidth="1"/>
    <col min="517" max="517" width="10.5703125" customWidth="1"/>
    <col min="518" max="518" width="9.85546875" customWidth="1"/>
    <col min="519" max="520" width="9.7109375" customWidth="1"/>
    <col min="521" max="521" width="9.140625" customWidth="1"/>
    <col min="769" max="769" width="2.7109375" customWidth="1"/>
    <col min="770" max="770" width="29.85546875" customWidth="1"/>
    <col min="771" max="772" width="9.7109375" customWidth="1"/>
    <col min="773" max="773" width="10.5703125" customWidth="1"/>
    <col min="774" max="774" width="9.85546875" customWidth="1"/>
    <col min="775" max="776" width="9.7109375" customWidth="1"/>
    <col min="777" max="777" width="9.140625" customWidth="1"/>
    <col min="1025" max="1025" width="2.7109375" customWidth="1"/>
    <col min="1026" max="1026" width="29.85546875" customWidth="1"/>
    <col min="1027" max="1028" width="9.7109375" customWidth="1"/>
    <col min="1029" max="1029" width="10.5703125" customWidth="1"/>
    <col min="1030" max="1030" width="9.85546875" customWidth="1"/>
    <col min="1031" max="1032" width="9.7109375" customWidth="1"/>
    <col min="1033" max="1033" width="9.140625" customWidth="1"/>
    <col min="1281" max="1281" width="2.7109375" customWidth="1"/>
    <col min="1282" max="1282" width="29.85546875" customWidth="1"/>
    <col min="1283" max="1284" width="9.7109375" customWidth="1"/>
    <col min="1285" max="1285" width="10.5703125" customWidth="1"/>
    <col min="1286" max="1286" width="9.85546875" customWidth="1"/>
    <col min="1287" max="1288" width="9.7109375" customWidth="1"/>
    <col min="1289" max="1289" width="9.140625" customWidth="1"/>
    <col min="1537" max="1537" width="2.7109375" customWidth="1"/>
    <col min="1538" max="1538" width="29.85546875" customWidth="1"/>
    <col min="1539" max="1540" width="9.7109375" customWidth="1"/>
    <col min="1541" max="1541" width="10.5703125" customWidth="1"/>
    <col min="1542" max="1542" width="9.85546875" customWidth="1"/>
    <col min="1543" max="1544" width="9.7109375" customWidth="1"/>
    <col min="1545" max="1545" width="9.140625" customWidth="1"/>
    <col min="1793" max="1793" width="2.7109375" customWidth="1"/>
    <col min="1794" max="1794" width="29.85546875" customWidth="1"/>
    <col min="1795" max="1796" width="9.7109375" customWidth="1"/>
    <col min="1797" max="1797" width="10.5703125" customWidth="1"/>
    <col min="1798" max="1798" width="9.85546875" customWidth="1"/>
    <col min="1799" max="1800" width="9.7109375" customWidth="1"/>
    <col min="1801" max="1801" width="9.140625" customWidth="1"/>
    <col min="2049" max="2049" width="2.7109375" customWidth="1"/>
    <col min="2050" max="2050" width="29.85546875" customWidth="1"/>
    <col min="2051" max="2052" width="9.7109375" customWidth="1"/>
    <col min="2053" max="2053" width="10.5703125" customWidth="1"/>
    <col min="2054" max="2054" width="9.85546875" customWidth="1"/>
    <col min="2055" max="2056" width="9.7109375" customWidth="1"/>
    <col min="2057" max="2057" width="9.140625" customWidth="1"/>
    <col min="2305" max="2305" width="2.7109375" customWidth="1"/>
    <col min="2306" max="2306" width="29.85546875" customWidth="1"/>
    <col min="2307" max="2308" width="9.7109375" customWidth="1"/>
    <col min="2309" max="2309" width="10.5703125" customWidth="1"/>
    <col min="2310" max="2310" width="9.85546875" customWidth="1"/>
    <col min="2311" max="2312" width="9.7109375" customWidth="1"/>
    <col min="2313" max="2313" width="9.140625" customWidth="1"/>
    <col min="2561" max="2561" width="2.7109375" customWidth="1"/>
    <col min="2562" max="2562" width="29.85546875" customWidth="1"/>
    <col min="2563" max="2564" width="9.7109375" customWidth="1"/>
    <col min="2565" max="2565" width="10.5703125" customWidth="1"/>
    <col min="2566" max="2566" width="9.85546875" customWidth="1"/>
    <col min="2567" max="2568" width="9.7109375" customWidth="1"/>
    <col min="2569" max="2569" width="9.140625" customWidth="1"/>
    <col min="2817" max="2817" width="2.7109375" customWidth="1"/>
    <col min="2818" max="2818" width="29.85546875" customWidth="1"/>
    <col min="2819" max="2820" width="9.7109375" customWidth="1"/>
    <col min="2821" max="2821" width="10.5703125" customWidth="1"/>
    <col min="2822" max="2822" width="9.85546875" customWidth="1"/>
    <col min="2823" max="2824" width="9.7109375" customWidth="1"/>
    <col min="2825" max="2825" width="9.140625" customWidth="1"/>
    <col min="3073" max="3073" width="2.7109375" customWidth="1"/>
    <col min="3074" max="3074" width="29.85546875" customWidth="1"/>
    <col min="3075" max="3076" width="9.7109375" customWidth="1"/>
    <col min="3077" max="3077" width="10.5703125" customWidth="1"/>
    <col min="3078" max="3078" width="9.85546875" customWidth="1"/>
    <col min="3079" max="3080" width="9.7109375" customWidth="1"/>
    <col min="3081" max="3081" width="9.140625" customWidth="1"/>
    <col min="3329" max="3329" width="2.7109375" customWidth="1"/>
    <col min="3330" max="3330" width="29.85546875" customWidth="1"/>
    <col min="3331" max="3332" width="9.7109375" customWidth="1"/>
    <col min="3333" max="3333" width="10.5703125" customWidth="1"/>
    <col min="3334" max="3334" width="9.85546875" customWidth="1"/>
    <col min="3335" max="3336" width="9.7109375" customWidth="1"/>
    <col min="3337" max="3337" width="9.140625" customWidth="1"/>
    <col min="3585" max="3585" width="2.7109375" customWidth="1"/>
    <col min="3586" max="3586" width="29.85546875" customWidth="1"/>
    <col min="3587" max="3588" width="9.7109375" customWidth="1"/>
    <col min="3589" max="3589" width="10.5703125" customWidth="1"/>
    <col min="3590" max="3590" width="9.85546875" customWidth="1"/>
    <col min="3591" max="3592" width="9.7109375" customWidth="1"/>
    <col min="3593" max="3593" width="9.140625" customWidth="1"/>
    <col min="3841" max="3841" width="2.7109375" customWidth="1"/>
    <col min="3842" max="3842" width="29.85546875" customWidth="1"/>
    <col min="3843" max="3844" width="9.7109375" customWidth="1"/>
    <col min="3845" max="3845" width="10.5703125" customWidth="1"/>
    <col min="3846" max="3846" width="9.85546875" customWidth="1"/>
    <col min="3847" max="3848" width="9.7109375" customWidth="1"/>
    <col min="3849" max="3849" width="9.140625" customWidth="1"/>
    <col min="4097" max="4097" width="2.7109375" customWidth="1"/>
    <col min="4098" max="4098" width="29.85546875" customWidth="1"/>
    <col min="4099" max="4100" width="9.7109375" customWidth="1"/>
    <col min="4101" max="4101" width="10.5703125" customWidth="1"/>
    <col min="4102" max="4102" width="9.85546875" customWidth="1"/>
    <col min="4103" max="4104" width="9.7109375" customWidth="1"/>
    <col min="4105" max="4105" width="9.140625" customWidth="1"/>
    <col min="4353" max="4353" width="2.7109375" customWidth="1"/>
    <col min="4354" max="4354" width="29.85546875" customWidth="1"/>
    <col min="4355" max="4356" width="9.7109375" customWidth="1"/>
    <col min="4357" max="4357" width="10.5703125" customWidth="1"/>
    <col min="4358" max="4358" width="9.85546875" customWidth="1"/>
    <col min="4359" max="4360" width="9.7109375" customWidth="1"/>
    <col min="4361" max="4361" width="9.140625" customWidth="1"/>
    <col min="4609" max="4609" width="2.7109375" customWidth="1"/>
    <col min="4610" max="4610" width="29.85546875" customWidth="1"/>
    <col min="4611" max="4612" width="9.7109375" customWidth="1"/>
    <col min="4613" max="4613" width="10.5703125" customWidth="1"/>
    <col min="4614" max="4614" width="9.85546875" customWidth="1"/>
    <col min="4615" max="4616" width="9.7109375" customWidth="1"/>
    <col min="4617" max="4617" width="9.140625" customWidth="1"/>
    <col min="4865" max="4865" width="2.7109375" customWidth="1"/>
    <col min="4866" max="4866" width="29.85546875" customWidth="1"/>
    <col min="4867" max="4868" width="9.7109375" customWidth="1"/>
    <col min="4869" max="4869" width="10.5703125" customWidth="1"/>
    <col min="4870" max="4870" width="9.85546875" customWidth="1"/>
    <col min="4871" max="4872" width="9.7109375" customWidth="1"/>
    <col min="4873" max="4873" width="9.140625" customWidth="1"/>
    <col min="5121" max="5121" width="2.7109375" customWidth="1"/>
    <col min="5122" max="5122" width="29.85546875" customWidth="1"/>
    <col min="5123" max="5124" width="9.7109375" customWidth="1"/>
    <col min="5125" max="5125" width="10.5703125" customWidth="1"/>
    <col min="5126" max="5126" width="9.85546875" customWidth="1"/>
    <col min="5127" max="5128" width="9.7109375" customWidth="1"/>
    <col min="5129" max="5129" width="9.140625" customWidth="1"/>
    <col min="5377" max="5377" width="2.7109375" customWidth="1"/>
    <col min="5378" max="5378" width="29.85546875" customWidth="1"/>
    <col min="5379" max="5380" width="9.7109375" customWidth="1"/>
    <col min="5381" max="5381" width="10.5703125" customWidth="1"/>
    <col min="5382" max="5382" width="9.85546875" customWidth="1"/>
    <col min="5383" max="5384" width="9.7109375" customWidth="1"/>
    <col min="5385" max="5385" width="9.140625" customWidth="1"/>
    <col min="5633" max="5633" width="2.7109375" customWidth="1"/>
    <col min="5634" max="5634" width="29.85546875" customWidth="1"/>
    <col min="5635" max="5636" width="9.7109375" customWidth="1"/>
    <col min="5637" max="5637" width="10.5703125" customWidth="1"/>
    <col min="5638" max="5638" width="9.85546875" customWidth="1"/>
    <col min="5639" max="5640" width="9.7109375" customWidth="1"/>
    <col min="5641" max="5641" width="9.140625" customWidth="1"/>
    <col min="5889" max="5889" width="2.7109375" customWidth="1"/>
    <col min="5890" max="5890" width="29.85546875" customWidth="1"/>
    <col min="5891" max="5892" width="9.7109375" customWidth="1"/>
    <col min="5893" max="5893" width="10.5703125" customWidth="1"/>
    <col min="5894" max="5894" width="9.85546875" customWidth="1"/>
    <col min="5895" max="5896" width="9.7109375" customWidth="1"/>
    <col min="5897" max="5897" width="9.140625" customWidth="1"/>
    <col min="6145" max="6145" width="2.7109375" customWidth="1"/>
    <col min="6146" max="6146" width="29.85546875" customWidth="1"/>
    <col min="6147" max="6148" width="9.7109375" customWidth="1"/>
    <col min="6149" max="6149" width="10.5703125" customWidth="1"/>
    <col min="6150" max="6150" width="9.85546875" customWidth="1"/>
    <col min="6151" max="6152" width="9.7109375" customWidth="1"/>
    <col min="6153" max="6153" width="9.140625" customWidth="1"/>
    <col min="6401" max="6401" width="2.7109375" customWidth="1"/>
    <col min="6402" max="6402" width="29.85546875" customWidth="1"/>
    <col min="6403" max="6404" width="9.7109375" customWidth="1"/>
    <col min="6405" max="6405" width="10.5703125" customWidth="1"/>
    <col min="6406" max="6406" width="9.85546875" customWidth="1"/>
    <col min="6407" max="6408" width="9.7109375" customWidth="1"/>
    <col min="6409" max="6409" width="9.140625" customWidth="1"/>
    <col min="6657" max="6657" width="2.7109375" customWidth="1"/>
    <col min="6658" max="6658" width="29.85546875" customWidth="1"/>
    <col min="6659" max="6660" width="9.7109375" customWidth="1"/>
    <col min="6661" max="6661" width="10.5703125" customWidth="1"/>
    <col min="6662" max="6662" width="9.85546875" customWidth="1"/>
    <col min="6663" max="6664" width="9.7109375" customWidth="1"/>
    <col min="6665" max="6665" width="9.140625" customWidth="1"/>
    <col min="6913" max="6913" width="2.7109375" customWidth="1"/>
    <col min="6914" max="6914" width="29.85546875" customWidth="1"/>
    <col min="6915" max="6916" width="9.7109375" customWidth="1"/>
    <col min="6917" max="6917" width="10.5703125" customWidth="1"/>
    <col min="6918" max="6918" width="9.85546875" customWidth="1"/>
    <col min="6919" max="6920" width="9.7109375" customWidth="1"/>
    <col min="6921" max="6921" width="9.140625" customWidth="1"/>
    <col min="7169" max="7169" width="2.7109375" customWidth="1"/>
    <col min="7170" max="7170" width="29.85546875" customWidth="1"/>
    <col min="7171" max="7172" width="9.7109375" customWidth="1"/>
    <col min="7173" max="7173" width="10.5703125" customWidth="1"/>
    <col min="7174" max="7174" width="9.85546875" customWidth="1"/>
    <col min="7175" max="7176" width="9.7109375" customWidth="1"/>
    <col min="7177" max="7177" width="9.140625" customWidth="1"/>
    <col min="7425" max="7425" width="2.7109375" customWidth="1"/>
    <col min="7426" max="7426" width="29.85546875" customWidth="1"/>
    <col min="7427" max="7428" width="9.7109375" customWidth="1"/>
    <col min="7429" max="7429" width="10.5703125" customWidth="1"/>
    <col min="7430" max="7430" width="9.85546875" customWidth="1"/>
    <col min="7431" max="7432" width="9.7109375" customWidth="1"/>
    <col min="7433" max="7433" width="9.140625" customWidth="1"/>
    <col min="7681" max="7681" width="2.7109375" customWidth="1"/>
    <col min="7682" max="7682" width="29.85546875" customWidth="1"/>
    <col min="7683" max="7684" width="9.7109375" customWidth="1"/>
    <col min="7685" max="7685" width="10.5703125" customWidth="1"/>
    <col min="7686" max="7686" width="9.85546875" customWidth="1"/>
    <col min="7687" max="7688" width="9.7109375" customWidth="1"/>
    <col min="7689" max="7689" width="9.140625" customWidth="1"/>
    <col min="7937" max="7937" width="2.7109375" customWidth="1"/>
    <col min="7938" max="7938" width="29.85546875" customWidth="1"/>
    <col min="7939" max="7940" width="9.7109375" customWidth="1"/>
    <col min="7941" max="7941" width="10.5703125" customWidth="1"/>
    <col min="7942" max="7942" width="9.85546875" customWidth="1"/>
    <col min="7943" max="7944" width="9.7109375" customWidth="1"/>
    <col min="7945" max="7945" width="9.140625" customWidth="1"/>
    <col min="8193" max="8193" width="2.7109375" customWidth="1"/>
    <col min="8194" max="8194" width="29.85546875" customWidth="1"/>
    <col min="8195" max="8196" width="9.7109375" customWidth="1"/>
    <col min="8197" max="8197" width="10.5703125" customWidth="1"/>
    <col min="8198" max="8198" width="9.85546875" customWidth="1"/>
    <col min="8199" max="8200" width="9.7109375" customWidth="1"/>
    <col min="8201" max="8201" width="9.140625" customWidth="1"/>
    <col min="8449" max="8449" width="2.7109375" customWidth="1"/>
    <col min="8450" max="8450" width="29.85546875" customWidth="1"/>
    <col min="8451" max="8452" width="9.7109375" customWidth="1"/>
    <col min="8453" max="8453" width="10.5703125" customWidth="1"/>
    <col min="8454" max="8454" width="9.85546875" customWidth="1"/>
    <col min="8455" max="8456" width="9.7109375" customWidth="1"/>
    <col min="8457" max="8457" width="9.140625" customWidth="1"/>
    <col min="8705" max="8705" width="2.7109375" customWidth="1"/>
    <col min="8706" max="8706" width="29.85546875" customWidth="1"/>
    <col min="8707" max="8708" width="9.7109375" customWidth="1"/>
    <col min="8709" max="8709" width="10.5703125" customWidth="1"/>
    <col min="8710" max="8710" width="9.85546875" customWidth="1"/>
    <col min="8711" max="8712" width="9.7109375" customWidth="1"/>
    <col min="8713" max="8713" width="9.140625" customWidth="1"/>
    <col min="8961" max="8961" width="2.7109375" customWidth="1"/>
    <col min="8962" max="8962" width="29.85546875" customWidth="1"/>
    <col min="8963" max="8964" width="9.7109375" customWidth="1"/>
    <col min="8965" max="8965" width="10.5703125" customWidth="1"/>
    <col min="8966" max="8966" width="9.85546875" customWidth="1"/>
    <col min="8967" max="8968" width="9.7109375" customWidth="1"/>
    <col min="8969" max="8969" width="9.140625" customWidth="1"/>
    <col min="9217" max="9217" width="2.7109375" customWidth="1"/>
    <col min="9218" max="9218" width="29.85546875" customWidth="1"/>
    <col min="9219" max="9220" width="9.7109375" customWidth="1"/>
    <col min="9221" max="9221" width="10.5703125" customWidth="1"/>
    <col min="9222" max="9222" width="9.85546875" customWidth="1"/>
    <col min="9223" max="9224" width="9.7109375" customWidth="1"/>
    <col min="9225" max="9225" width="9.140625" customWidth="1"/>
    <col min="9473" max="9473" width="2.7109375" customWidth="1"/>
    <col min="9474" max="9474" width="29.85546875" customWidth="1"/>
    <col min="9475" max="9476" width="9.7109375" customWidth="1"/>
    <col min="9477" max="9477" width="10.5703125" customWidth="1"/>
    <col min="9478" max="9478" width="9.85546875" customWidth="1"/>
    <col min="9479" max="9480" width="9.7109375" customWidth="1"/>
    <col min="9481" max="9481" width="9.140625" customWidth="1"/>
    <col min="9729" max="9729" width="2.7109375" customWidth="1"/>
    <col min="9730" max="9730" width="29.85546875" customWidth="1"/>
    <col min="9731" max="9732" width="9.7109375" customWidth="1"/>
    <col min="9733" max="9733" width="10.5703125" customWidth="1"/>
    <col min="9734" max="9734" width="9.85546875" customWidth="1"/>
    <col min="9735" max="9736" width="9.7109375" customWidth="1"/>
    <col min="9737" max="9737" width="9.140625" customWidth="1"/>
    <col min="9985" max="9985" width="2.7109375" customWidth="1"/>
    <col min="9986" max="9986" width="29.85546875" customWidth="1"/>
    <col min="9987" max="9988" width="9.7109375" customWidth="1"/>
    <col min="9989" max="9989" width="10.5703125" customWidth="1"/>
    <col min="9990" max="9990" width="9.85546875" customWidth="1"/>
    <col min="9991" max="9992" width="9.7109375" customWidth="1"/>
    <col min="9993" max="9993" width="9.140625" customWidth="1"/>
    <col min="10241" max="10241" width="2.7109375" customWidth="1"/>
    <col min="10242" max="10242" width="29.85546875" customWidth="1"/>
    <col min="10243" max="10244" width="9.7109375" customWidth="1"/>
    <col min="10245" max="10245" width="10.5703125" customWidth="1"/>
    <col min="10246" max="10246" width="9.85546875" customWidth="1"/>
    <col min="10247" max="10248" width="9.7109375" customWidth="1"/>
    <col min="10249" max="10249" width="9.140625" customWidth="1"/>
    <col min="10497" max="10497" width="2.7109375" customWidth="1"/>
    <col min="10498" max="10498" width="29.85546875" customWidth="1"/>
    <col min="10499" max="10500" width="9.7109375" customWidth="1"/>
    <col min="10501" max="10501" width="10.5703125" customWidth="1"/>
    <col min="10502" max="10502" width="9.85546875" customWidth="1"/>
    <col min="10503" max="10504" width="9.7109375" customWidth="1"/>
    <col min="10505" max="10505" width="9.140625" customWidth="1"/>
    <col min="10753" max="10753" width="2.7109375" customWidth="1"/>
    <col min="10754" max="10754" width="29.85546875" customWidth="1"/>
    <col min="10755" max="10756" width="9.7109375" customWidth="1"/>
    <col min="10757" max="10757" width="10.5703125" customWidth="1"/>
    <col min="10758" max="10758" width="9.85546875" customWidth="1"/>
    <col min="10759" max="10760" width="9.7109375" customWidth="1"/>
    <col min="10761" max="10761" width="9.140625" customWidth="1"/>
    <col min="11009" max="11009" width="2.7109375" customWidth="1"/>
    <col min="11010" max="11010" width="29.85546875" customWidth="1"/>
    <col min="11011" max="11012" width="9.7109375" customWidth="1"/>
    <col min="11013" max="11013" width="10.5703125" customWidth="1"/>
    <col min="11014" max="11014" width="9.85546875" customWidth="1"/>
    <col min="11015" max="11016" width="9.7109375" customWidth="1"/>
    <col min="11017" max="11017" width="9.140625" customWidth="1"/>
    <col min="11265" max="11265" width="2.7109375" customWidth="1"/>
    <col min="11266" max="11266" width="29.85546875" customWidth="1"/>
    <col min="11267" max="11268" width="9.7109375" customWidth="1"/>
    <col min="11269" max="11269" width="10.5703125" customWidth="1"/>
    <col min="11270" max="11270" width="9.85546875" customWidth="1"/>
    <col min="11271" max="11272" width="9.7109375" customWidth="1"/>
    <col min="11273" max="11273" width="9.140625" customWidth="1"/>
    <col min="11521" max="11521" width="2.7109375" customWidth="1"/>
    <col min="11522" max="11522" width="29.85546875" customWidth="1"/>
    <col min="11523" max="11524" width="9.7109375" customWidth="1"/>
    <col min="11525" max="11525" width="10.5703125" customWidth="1"/>
    <col min="11526" max="11526" width="9.85546875" customWidth="1"/>
    <col min="11527" max="11528" width="9.7109375" customWidth="1"/>
    <col min="11529" max="11529" width="9.140625" customWidth="1"/>
    <col min="11777" max="11777" width="2.7109375" customWidth="1"/>
    <col min="11778" max="11778" width="29.85546875" customWidth="1"/>
    <col min="11779" max="11780" width="9.7109375" customWidth="1"/>
    <col min="11781" max="11781" width="10.5703125" customWidth="1"/>
    <col min="11782" max="11782" width="9.85546875" customWidth="1"/>
    <col min="11783" max="11784" width="9.7109375" customWidth="1"/>
    <col min="11785" max="11785" width="9.140625" customWidth="1"/>
    <col min="12033" max="12033" width="2.7109375" customWidth="1"/>
    <col min="12034" max="12034" width="29.85546875" customWidth="1"/>
    <col min="12035" max="12036" width="9.7109375" customWidth="1"/>
    <col min="12037" max="12037" width="10.5703125" customWidth="1"/>
    <col min="12038" max="12038" width="9.85546875" customWidth="1"/>
    <col min="12039" max="12040" width="9.7109375" customWidth="1"/>
    <col min="12041" max="12041" width="9.140625" customWidth="1"/>
    <col min="12289" max="12289" width="2.7109375" customWidth="1"/>
    <col min="12290" max="12290" width="29.85546875" customWidth="1"/>
    <col min="12291" max="12292" width="9.7109375" customWidth="1"/>
    <col min="12293" max="12293" width="10.5703125" customWidth="1"/>
    <col min="12294" max="12294" width="9.85546875" customWidth="1"/>
    <col min="12295" max="12296" width="9.7109375" customWidth="1"/>
    <col min="12297" max="12297" width="9.140625" customWidth="1"/>
    <col min="12545" max="12545" width="2.7109375" customWidth="1"/>
    <col min="12546" max="12546" width="29.85546875" customWidth="1"/>
    <col min="12547" max="12548" width="9.7109375" customWidth="1"/>
    <col min="12549" max="12549" width="10.5703125" customWidth="1"/>
    <col min="12550" max="12550" width="9.85546875" customWidth="1"/>
    <col min="12551" max="12552" width="9.7109375" customWidth="1"/>
    <col min="12553" max="12553" width="9.140625" customWidth="1"/>
    <col min="12801" max="12801" width="2.7109375" customWidth="1"/>
    <col min="12802" max="12802" width="29.85546875" customWidth="1"/>
    <col min="12803" max="12804" width="9.7109375" customWidth="1"/>
    <col min="12805" max="12805" width="10.5703125" customWidth="1"/>
    <col min="12806" max="12806" width="9.85546875" customWidth="1"/>
    <col min="12807" max="12808" width="9.7109375" customWidth="1"/>
    <col min="12809" max="12809" width="9.140625" customWidth="1"/>
    <col min="13057" max="13057" width="2.7109375" customWidth="1"/>
    <col min="13058" max="13058" width="29.85546875" customWidth="1"/>
    <col min="13059" max="13060" width="9.7109375" customWidth="1"/>
    <col min="13061" max="13061" width="10.5703125" customWidth="1"/>
    <col min="13062" max="13062" width="9.85546875" customWidth="1"/>
    <col min="13063" max="13064" width="9.7109375" customWidth="1"/>
    <col min="13065" max="13065" width="9.140625" customWidth="1"/>
    <col min="13313" max="13313" width="2.7109375" customWidth="1"/>
    <col min="13314" max="13314" width="29.85546875" customWidth="1"/>
    <col min="13315" max="13316" width="9.7109375" customWidth="1"/>
    <col min="13317" max="13317" width="10.5703125" customWidth="1"/>
    <col min="13318" max="13318" width="9.85546875" customWidth="1"/>
    <col min="13319" max="13320" width="9.7109375" customWidth="1"/>
    <col min="13321" max="13321" width="9.140625" customWidth="1"/>
    <col min="13569" max="13569" width="2.7109375" customWidth="1"/>
    <col min="13570" max="13570" width="29.85546875" customWidth="1"/>
    <col min="13571" max="13572" width="9.7109375" customWidth="1"/>
    <col min="13573" max="13573" width="10.5703125" customWidth="1"/>
    <col min="13574" max="13574" width="9.85546875" customWidth="1"/>
    <col min="13575" max="13576" width="9.7109375" customWidth="1"/>
    <col min="13577" max="13577" width="9.140625" customWidth="1"/>
    <col min="13825" max="13825" width="2.7109375" customWidth="1"/>
    <col min="13826" max="13826" width="29.85546875" customWidth="1"/>
    <col min="13827" max="13828" width="9.7109375" customWidth="1"/>
    <col min="13829" max="13829" width="10.5703125" customWidth="1"/>
    <col min="13830" max="13830" width="9.85546875" customWidth="1"/>
    <col min="13831" max="13832" width="9.7109375" customWidth="1"/>
    <col min="13833" max="13833" width="9.140625" customWidth="1"/>
    <col min="14081" max="14081" width="2.7109375" customWidth="1"/>
    <col min="14082" max="14082" width="29.85546875" customWidth="1"/>
    <col min="14083" max="14084" width="9.7109375" customWidth="1"/>
    <col min="14085" max="14085" width="10.5703125" customWidth="1"/>
    <col min="14086" max="14086" width="9.85546875" customWidth="1"/>
    <col min="14087" max="14088" width="9.7109375" customWidth="1"/>
    <col min="14089" max="14089" width="9.140625" customWidth="1"/>
    <col min="14337" max="14337" width="2.7109375" customWidth="1"/>
    <col min="14338" max="14338" width="29.85546875" customWidth="1"/>
    <col min="14339" max="14340" width="9.7109375" customWidth="1"/>
    <col min="14341" max="14341" width="10.5703125" customWidth="1"/>
    <col min="14342" max="14342" width="9.85546875" customWidth="1"/>
    <col min="14343" max="14344" width="9.7109375" customWidth="1"/>
    <col min="14345" max="14345" width="9.140625" customWidth="1"/>
    <col min="14593" max="14593" width="2.7109375" customWidth="1"/>
    <col min="14594" max="14594" width="29.85546875" customWidth="1"/>
    <col min="14595" max="14596" width="9.7109375" customWidth="1"/>
    <col min="14597" max="14597" width="10.5703125" customWidth="1"/>
    <col min="14598" max="14598" width="9.85546875" customWidth="1"/>
    <col min="14599" max="14600" width="9.7109375" customWidth="1"/>
    <col min="14601" max="14601" width="9.140625" customWidth="1"/>
    <col min="14849" max="14849" width="2.7109375" customWidth="1"/>
    <col min="14850" max="14850" width="29.85546875" customWidth="1"/>
    <col min="14851" max="14852" width="9.7109375" customWidth="1"/>
    <col min="14853" max="14853" width="10.5703125" customWidth="1"/>
    <col min="14854" max="14854" width="9.85546875" customWidth="1"/>
    <col min="14855" max="14856" width="9.7109375" customWidth="1"/>
    <col min="14857" max="14857" width="9.140625" customWidth="1"/>
    <col min="15105" max="15105" width="2.7109375" customWidth="1"/>
    <col min="15106" max="15106" width="29.85546875" customWidth="1"/>
    <col min="15107" max="15108" width="9.7109375" customWidth="1"/>
    <col min="15109" max="15109" width="10.5703125" customWidth="1"/>
    <col min="15110" max="15110" width="9.85546875" customWidth="1"/>
    <col min="15111" max="15112" width="9.7109375" customWidth="1"/>
    <col min="15113" max="15113" width="9.140625" customWidth="1"/>
    <col min="15361" max="15361" width="2.7109375" customWidth="1"/>
    <col min="15362" max="15362" width="29.85546875" customWidth="1"/>
    <col min="15363" max="15364" width="9.7109375" customWidth="1"/>
    <col min="15365" max="15365" width="10.5703125" customWidth="1"/>
    <col min="15366" max="15366" width="9.85546875" customWidth="1"/>
    <col min="15367" max="15368" width="9.7109375" customWidth="1"/>
    <col min="15369" max="15369" width="9.140625" customWidth="1"/>
    <col min="15617" max="15617" width="2.7109375" customWidth="1"/>
    <col min="15618" max="15618" width="29.85546875" customWidth="1"/>
    <col min="15619" max="15620" width="9.7109375" customWidth="1"/>
    <col min="15621" max="15621" width="10.5703125" customWidth="1"/>
    <col min="15622" max="15622" width="9.85546875" customWidth="1"/>
    <col min="15623" max="15624" width="9.7109375" customWidth="1"/>
    <col min="15625" max="15625" width="9.140625" customWidth="1"/>
    <col min="15873" max="15873" width="2.7109375" customWidth="1"/>
    <col min="15874" max="15874" width="29.85546875" customWidth="1"/>
    <col min="15875" max="15876" width="9.7109375" customWidth="1"/>
    <col min="15877" max="15877" width="10.5703125" customWidth="1"/>
    <col min="15878" max="15878" width="9.85546875" customWidth="1"/>
    <col min="15879" max="15880" width="9.7109375" customWidth="1"/>
    <col min="15881" max="15881" width="9.140625" customWidth="1"/>
    <col min="16129" max="16129" width="2.7109375" customWidth="1"/>
    <col min="16130" max="16130" width="29.85546875" customWidth="1"/>
    <col min="16131" max="16132" width="9.7109375" customWidth="1"/>
    <col min="16133" max="16133" width="10.5703125" customWidth="1"/>
    <col min="16134" max="16134" width="9.85546875" customWidth="1"/>
    <col min="16135" max="16136" width="9.7109375" customWidth="1"/>
    <col min="16137" max="16137" width="9.140625" customWidth="1"/>
  </cols>
  <sheetData>
    <row r="1" spans="1:10" s="2" customFormat="1" ht="15" customHeight="1" x14ac:dyDescent="0.25">
      <c r="A1" s="18"/>
      <c r="B1" s="84"/>
      <c r="C1" s="85"/>
      <c r="D1" s="85"/>
      <c r="E1" s="85"/>
      <c r="F1" s="86"/>
      <c r="G1" s="486" t="s">
        <v>228</v>
      </c>
      <c r="H1" s="486"/>
      <c r="I1" s="486"/>
      <c r="J1" s="487"/>
    </row>
    <row r="2" spans="1:10" s="2" customFormat="1" ht="15" customHeight="1" x14ac:dyDescent="0.25">
      <c r="A2" s="18"/>
      <c r="B2" s="88"/>
      <c r="C2" s="89"/>
      <c r="D2" s="89"/>
      <c r="E2" s="89"/>
      <c r="F2" s="90"/>
      <c r="G2" s="488"/>
      <c r="H2" s="488"/>
      <c r="I2" s="488"/>
      <c r="J2" s="489"/>
    </row>
    <row r="3" spans="1:10" s="2" customFormat="1" ht="15" customHeight="1" x14ac:dyDescent="0.25">
      <c r="A3" s="18"/>
      <c r="B3" s="88"/>
      <c r="C3" s="89"/>
      <c r="D3" s="89"/>
      <c r="E3" s="89"/>
      <c r="F3" s="90"/>
      <c r="G3" s="488"/>
      <c r="H3" s="488"/>
      <c r="I3" s="488"/>
      <c r="J3" s="489"/>
    </row>
    <row r="4" spans="1:10" s="2" customFormat="1" ht="15.75" customHeight="1" x14ac:dyDescent="0.25">
      <c r="A4" s="18"/>
      <c r="B4" s="88"/>
      <c r="C4" s="89"/>
      <c r="D4" s="89"/>
      <c r="E4" s="89"/>
      <c r="F4" s="89"/>
      <c r="G4" s="488"/>
      <c r="H4" s="488"/>
      <c r="I4" s="488"/>
      <c r="J4" s="489"/>
    </row>
    <row r="5" spans="1:10" s="2" customFormat="1" ht="15" customHeight="1" x14ac:dyDescent="0.25">
      <c r="A5" s="18"/>
      <c r="B5" s="585" t="s">
        <v>59</v>
      </c>
      <c r="C5" s="586"/>
      <c r="D5" s="586"/>
      <c r="E5" s="586"/>
      <c r="F5" s="586"/>
      <c r="G5" s="586"/>
      <c r="H5" s="586"/>
      <c r="I5" s="586"/>
      <c r="J5" s="587"/>
    </row>
    <row r="6" spans="1:10" s="2" customFormat="1" ht="15" customHeight="1" x14ac:dyDescent="0.25">
      <c r="A6" s="18"/>
      <c r="B6" s="588" t="s">
        <v>83</v>
      </c>
      <c r="C6" s="514"/>
      <c r="D6" s="514"/>
      <c r="E6" s="514"/>
      <c r="F6" s="514"/>
      <c r="G6" s="514"/>
      <c r="H6" s="514"/>
      <c r="I6" s="514"/>
      <c r="J6" s="589"/>
    </row>
    <row r="7" spans="1:10" s="2" customFormat="1" ht="15" customHeight="1" x14ac:dyDescent="0.25">
      <c r="A7" s="18"/>
      <c r="B7" s="590" t="s">
        <v>212</v>
      </c>
      <c r="C7" s="517"/>
      <c r="D7" s="517"/>
      <c r="E7" s="517"/>
      <c r="F7" s="517"/>
      <c r="G7" s="517"/>
      <c r="H7" s="517"/>
      <c r="I7" s="517"/>
      <c r="J7" s="591"/>
    </row>
    <row r="8" spans="1:10" s="2" customFormat="1" ht="15" customHeight="1" x14ac:dyDescent="0.25">
      <c r="A8" s="18"/>
      <c r="B8" s="590" t="s">
        <v>84</v>
      </c>
      <c r="C8" s="517"/>
      <c r="D8" s="517"/>
      <c r="E8" s="517"/>
      <c r="F8" s="517"/>
      <c r="G8" s="517"/>
      <c r="H8" s="517"/>
      <c r="I8" s="517"/>
      <c r="J8" s="591"/>
    </row>
    <row r="9" spans="1:10" s="2" customFormat="1" ht="33" customHeight="1" x14ac:dyDescent="0.25">
      <c r="A9" s="18"/>
      <c r="B9" s="592" t="s">
        <v>290</v>
      </c>
      <c r="C9" s="593"/>
      <c r="D9" s="593"/>
      <c r="E9" s="593"/>
      <c r="F9" s="593"/>
      <c r="G9" s="593"/>
      <c r="H9" s="593"/>
      <c r="I9" s="593"/>
      <c r="J9" s="594"/>
    </row>
    <row r="10" spans="1:10" s="2" customFormat="1" ht="15" x14ac:dyDescent="0.25">
      <c r="A10" s="18"/>
      <c r="B10" s="607" t="s">
        <v>125</v>
      </c>
      <c r="C10" s="608"/>
      <c r="D10" s="608"/>
      <c r="E10" s="608"/>
      <c r="F10" s="608"/>
      <c r="G10" s="608"/>
      <c r="H10" s="608"/>
      <c r="I10" s="608"/>
      <c r="J10" s="609"/>
    </row>
    <row r="11" spans="1:10" s="2" customFormat="1" ht="15" x14ac:dyDescent="0.25">
      <c r="A11" s="18"/>
      <c r="B11" s="218"/>
      <c r="C11" s="357" t="s">
        <v>11</v>
      </c>
      <c r="D11" s="106" t="s">
        <v>12</v>
      </c>
      <c r="E11" s="107"/>
      <c r="F11" s="107"/>
      <c r="G11" s="107"/>
      <c r="H11" s="107"/>
      <c r="I11" s="108"/>
      <c r="J11" s="219"/>
    </row>
    <row r="12" spans="1:10" s="2" customFormat="1" ht="15" x14ac:dyDescent="0.25">
      <c r="A12" s="18"/>
      <c r="B12" s="598" t="s">
        <v>13</v>
      </c>
      <c r="C12" s="190" t="s">
        <v>14</v>
      </c>
      <c r="D12" s="109" t="s">
        <v>15</v>
      </c>
      <c r="E12" s="110"/>
      <c r="F12" s="110"/>
      <c r="G12" s="110"/>
      <c r="H12" s="110"/>
      <c r="I12" s="111"/>
      <c r="J12" s="220"/>
    </row>
    <row r="13" spans="1:10" s="2" customFormat="1" ht="15" customHeight="1" x14ac:dyDescent="0.25">
      <c r="A13" s="18"/>
      <c r="B13" s="598"/>
      <c r="C13" s="190" t="s">
        <v>16</v>
      </c>
      <c r="D13" s="357" t="s">
        <v>17</v>
      </c>
      <c r="E13" s="388" t="s">
        <v>21</v>
      </c>
      <c r="F13" s="112" t="s">
        <v>18</v>
      </c>
      <c r="G13" s="573" t="s">
        <v>264</v>
      </c>
      <c r="H13" s="388" t="s">
        <v>21</v>
      </c>
      <c r="I13" s="357" t="s">
        <v>19</v>
      </c>
      <c r="J13" s="605" t="s">
        <v>60</v>
      </c>
    </row>
    <row r="14" spans="1:10" s="2" customFormat="1" ht="15" x14ac:dyDescent="0.25">
      <c r="A14" s="19"/>
      <c r="B14" s="221"/>
      <c r="C14" s="191" t="s">
        <v>1</v>
      </c>
      <c r="D14" s="102"/>
      <c r="E14" s="389" t="s">
        <v>223</v>
      </c>
      <c r="F14" s="111"/>
      <c r="G14" s="574"/>
      <c r="H14" s="389" t="s">
        <v>223</v>
      </c>
      <c r="I14" s="191" t="s">
        <v>2</v>
      </c>
      <c r="J14" s="606"/>
    </row>
    <row r="15" spans="1:10" s="2" customFormat="1" ht="15" x14ac:dyDescent="0.25">
      <c r="A15" s="19"/>
      <c r="B15" s="222" t="s">
        <v>20</v>
      </c>
      <c r="C15" s="356"/>
      <c r="D15" s="113"/>
      <c r="E15" s="113"/>
      <c r="F15" s="113"/>
      <c r="G15" s="113"/>
      <c r="H15" s="113"/>
      <c r="I15" s="113"/>
      <c r="J15" s="257"/>
    </row>
    <row r="16" spans="1:10" s="2" customFormat="1" ht="15" x14ac:dyDescent="0.25">
      <c r="A16" s="19"/>
      <c r="B16" s="224" t="s">
        <v>102</v>
      </c>
      <c r="C16" s="3"/>
      <c r="D16" s="12">
        <f>'8-Annual Budget'!E82+'8-Annual Budget'!E83</f>
        <v>0</v>
      </c>
      <c r="E16" s="344"/>
      <c r="F16" s="13"/>
      <c r="G16" s="12">
        <f>'8-Annual Budget'!E82+'8-Annual Budget'!E83</f>
        <v>0</v>
      </c>
      <c r="H16" s="16"/>
      <c r="I16" s="16">
        <f>+C16+D16+F16-G16</f>
        <v>0</v>
      </c>
      <c r="J16" s="223"/>
    </row>
    <row r="17" spans="1:13" s="2" customFormat="1" ht="15" x14ac:dyDescent="0.25">
      <c r="A17" s="19"/>
      <c r="B17" s="224" t="s">
        <v>87</v>
      </c>
      <c r="C17" s="3"/>
      <c r="D17" s="6"/>
      <c r="E17" s="390"/>
      <c r="F17" s="13"/>
      <c r="G17" s="6"/>
      <c r="H17" s="391"/>
      <c r="I17" s="16">
        <f>+C17+E17+F17-H17</f>
        <v>0</v>
      </c>
      <c r="J17" s="223"/>
    </row>
    <row r="18" spans="1:13" s="2" customFormat="1" ht="15" x14ac:dyDescent="0.25">
      <c r="A18" s="19"/>
      <c r="B18" s="224" t="s">
        <v>101</v>
      </c>
      <c r="C18" s="3"/>
      <c r="D18" s="6"/>
      <c r="E18" s="390"/>
      <c r="F18" s="6"/>
      <c r="G18" s="13"/>
      <c r="H18" s="391"/>
      <c r="I18" s="16">
        <f>+C18+E18+F18-H18</f>
        <v>0</v>
      </c>
      <c r="J18" s="223"/>
    </row>
    <row r="19" spans="1:13" s="2" customFormat="1" ht="15" x14ac:dyDescent="0.25">
      <c r="A19" s="19"/>
      <c r="B19" s="224" t="s">
        <v>100</v>
      </c>
      <c r="C19" s="3"/>
      <c r="D19" s="6"/>
      <c r="E19" s="390"/>
      <c r="F19" s="6"/>
      <c r="G19" s="13"/>
      <c r="H19" s="391"/>
      <c r="I19" s="16">
        <f>+C19+E19+F19-H19</f>
        <v>0</v>
      </c>
      <c r="J19" s="223"/>
    </row>
    <row r="20" spans="1:13" s="2" customFormat="1" ht="15" x14ac:dyDescent="0.25">
      <c r="A20" s="19"/>
      <c r="B20" s="224" t="s">
        <v>103</v>
      </c>
      <c r="C20" s="3"/>
      <c r="D20" s="6"/>
      <c r="E20" s="390"/>
      <c r="F20" s="6"/>
      <c r="G20" s="13"/>
      <c r="H20" s="392"/>
      <c r="I20" s="330">
        <f>+C20+E20+F20-H20</f>
        <v>0</v>
      </c>
      <c r="J20" s="225"/>
    </row>
    <row r="21" spans="1:13" s="343" customFormat="1" ht="15.75" thickBot="1" x14ac:dyDescent="0.3">
      <c r="A21" s="338"/>
      <c r="B21" s="333" t="s">
        <v>265</v>
      </c>
      <c r="C21" s="334"/>
      <c r="D21" s="335"/>
      <c r="E21" s="337">
        <f>SUM(E17:E20)</f>
        <v>0</v>
      </c>
      <c r="F21" s="339">
        <f>SUM(F16:F20)</f>
        <v>0</v>
      </c>
      <c r="G21" s="340">
        <f>SUM(G17:G20)</f>
        <v>0</v>
      </c>
      <c r="H21" s="341">
        <f>SUM(H17:H20)</f>
        <v>0</v>
      </c>
      <c r="I21" s="340"/>
      <c r="J21" s="342"/>
    </row>
    <row r="22" spans="1:13" s="2" customFormat="1" ht="15.75" thickBot="1" x14ac:dyDescent="0.3">
      <c r="A22" s="19"/>
      <c r="B22" s="595" t="s">
        <v>124</v>
      </c>
      <c r="C22" s="596"/>
      <c r="D22" s="596"/>
      <c r="E22" s="596"/>
      <c r="F22" s="596"/>
      <c r="G22" s="596"/>
      <c r="H22" s="596"/>
      <c r="I22" s="596"/>
      <c r="J22" s="597"/>
    </row>
    <row r="23" spans="1:13" s="2" customFormat="1" ht="20.100000000000001" customHeight="1" x14ac:dyDescent="0.25">
      <c r="A23" s="18"/>
      <c r="B23" s="361"/>
      <c r="C23" s="599" t="s">
        <v>75</v>
      </c>
      <c r="D23" s="599" t="s">
        <v>74</v>
      </c>
      <c r="E23" s="599" t="s">
        <v>58</v>
      </c>
      <c r="F23" s="575" t="s">
        <v>21</v>
      </c>
      <c r="G23" s="576"/>
      <c r="H23" s="601" t="s">
        <v>60</v>
      </c>
      <c r="I23" s="601"/>
      <c r="J23" s="602"/>
      <c r="K23"/>
      <c r="L23"/>
      <c r="M23"/>
    </row>
    <row r="24" spans="1:13" s="2" customFormat="1" ht="20.100000000000001" customHeight="1" x14ac:dyDescent="0.25">
      <c r="A24" s="18"/>
      <c r="B24" s="358" t="s">
        <v>248</v>
      </c>
      <c r="C24" s="504"/>
      <c r="D24" s="504"/>
      <c r="E24" s="504"/>
      <c r="F24" s="577"/>
      <c r="G24" s="578"/>
      <c r="H24" s="537"/>
      <c r="I24" s="537"/>
      <c r="J24" s="525"/>
      <c r="K24"/>
      <c r="L24"/>
      <c r="M24"/>
    </row>
    <row r="25" spans="1:13" s="2" customFormat="1" ht="20.100000000000001" customHeight="1" thickBot="1" x14ac:dyDescent="0.3">
      <c r="A25" s="18"/>
      <c r="B25" s="216"/>
      <c r="C25" s="600"/>
      <c r="D25" s="600"/>
      <c r="E25" s="600"/>
      <c r="F25" s="579" t="s">
        <v>223</v>
      </c>
      <c r="G25" s="580"/>
      <c r="H25" s="603"/>
      <c r="I25" s="603"/>
      <c r="J25" s="604"/>
    </row>
    <row r="26" spans="1:13" s="2" customFormat="1" ht="15" x14ac:dyDescent="0.25">
      <c r="A26" s="19"/>
      <c r="B26" s="100"/>
      <c r="C26" s="59"/>
      <c r="D26" s="20"/>
      <c r="E26" s="20"/>
      <c r="F26" s="581"/>
      <c r="G26" s="582"/>
      <c r="H26" s="583"/>
      <c r="I26" s="583"/>
      <c r="J26" s="584"/>
    </row>
    <row r="27" spans="1:13" s="2" customFormat="1" ht="15" x14ac:dyDescent="0.25">
      <c r="A27" s="19"/>
      <c r="B27" s="100"/>
      <c r="C27" s="15"/>
      <c r="D27" s="13"/>
      <c r="E27" s="13"/>
      <c r="F27" s="564"/>
      <c r="G27" s="565"/>
      <c r="H27" s="568"/>
      <c r="I27" s="568"/>
      <c r="J27" s="569"/>
    </row>
    <row r="28" spans="1:13" s="2" customFormat="1" ht="15" x14ac:dyDescent="0.25">
      <c r="A28" s="19"/>
      <c r="B28" s="100"/>
      <c r="C28" s="15"/>
      <c r="D28" s="13"/>
      <c r="E28" s="13"/>
      <c r="F28" s="564"/>
      <c r="G28" s="565"/>
      <c r="H28" s="568"/>
      <c r="I28" s="568"/>
      <c r="J28" s="569"/>
    </row>
    <row r="29" spans="1:13" s="2" customFormat="1" ht="15" x14ac:dyDescent="0.25">
      <c r="A29" s="19"/>
      <c r="B29" s="100"/>
      <c r="C29" s="15"/>
      <c r="D29" s="13"/>
      <c r="E29" s="13"/>
      <c r="F29" s="564"/>
      <c r="G29" s="565"/>
      <c r="H29" s="568"/>
      <c r="I29" s="568"/>
      <c r="J29" s="569"/>
    </row>
    <row r="30" spans="1:13" s="2" customFormat="1" ht="15" x14ac:dyDescent="0.25">
      <c r="A30" s="19"/>
      <c r="B30" s="100"/>
      <c r="C30" s="15"/>
      <c r="D30" s="13"/>
      <c r="E30" s="13"/>
      <c r="F30" s="564"/>
      <c r="G30" s="565"/>
      <c r="H30" s="568"/>
      <c r="I30" s="568"/>
      <c r="J30" s="569"/>
    </row>
    <row r="31" spans="1:13" s="2" customFormat="1" ht="15" x14ac:dyDescent="0.25">
      <c r="A31" s="19"/>
      <c r="B31" s="100"/>
      <c r="C31" s="15"/>
      <c r="D31" s="13"/>
      <c r="E31" s="13"/>
      <c r="F31" s="564"/>
      <c r="G31" s="565"/>
      <c r="H31" s="568"/>
      <c r="I31" s="568"/>
      <c r="J31" s="569"/>
    </row>
    <row r="32" spans="1:13" s="2" customFormat="1" ht="15" x14ac:dyDescent="0.25">
      <c r="A32" s="19"/>
      <c r="B32" s="100"/>
      <c r="C32" s="15"/>
      <c r="D32" s="13"/>
      <c r="E32" s="13"/>
      <c r="F32" s="564"/>
      <c r="G32" s="565"/>
      <c r="H32" s="568"/>
      <c r="I32" s="568"/>
      <c r="J32" s="569"/>
    </row>
    <row r="33" spans="1:10" s="2" customFormat="1" ht="15" x14ac:dyDescent="0.25">
      <c r="A33" s="19"/>
      <c r="B33" s="100"/>
      <c r="C33" s="15"/>
      <c r="D33" s="13"/>
      <c r="E33" s="13"/>
      <c r="F33" s="564"/>
      <c r="G33" s="565"/>
      <c r="H33" s="568"/>
      <c r="I33" s="568"/>
      <c r="J33" s="569"/>
    </row>
    <row r="34" spans="1:10" s="2" customFormat="1" ht="15" x14ac:dyDescent="0.25">
      <c r="A34" s="19"/>
      <c r="B34" s="100"/>
      <c r="C34" s="15"/>
      <c r="D34" s="13"/>
      <c r="E34" s="13"/>
      <c r="F34" s="564"/>
      <c r="G34" s="565"/>
      <c r="H34" s="568"/>
      <c r="I34" s="568"/>
      <c r="J34" s="569"/>
    </row>
    <row r="35" spans="1:10" s="2" customFormat="1" ht="15" x14ac:dyDescent="0.25">
      <c r="A35" s="19"/>
      <c r="B35" s="100"/>
      <c r="C35" s="15"/>
      <c r="D35" s="13"/>
      <c r="E35" s="13"/>
      <c r="F35" s="564"/>
      <c r="G35" s="565"/>
      <c r="H35" s="568"/>
      <c r="I35" s="568"/>
      <c r="J35" s="569"/>
    </row>
    <row r="36" spans="1:10" s="2" customFormat="1" ht="15" x14ac:dyDescent="0.25">
      <c r="A36" s="19"/>
      <c r="B36" s="100"/>
      <c r="C36" s="15"/>
      <c r="D36" s="13"/>
      <c r="E36" s="13"/>
      <c r="F36" s="564"/>
      <c r="G36" s="565"/>
      <c r="H36" s="568"/>
      <c r="I36" s="568"/>
      <c r="J36" s="569"/>
    </row>
    <row r="37" spans="1:10" s="2" customFormat="1" ht="15" x14ac:dyDescent="0.25">
      <c r="A37" s="19"/>
      <c r="B37" s="100"/>
      <c r="C37" s="15"/>
      <c r="D37" s="13"/>
      <c r="E37" s="13"/>
      <c r="F37" s="564"/>
      <c r="G37" s="565"/>
      <c r="H37" s="568"/>
      <c r="I37" s="568"/>
      <c r="J37" s="569"/>
    </row>
    <row r="38" spans="1:10" s="2" customFormat="1" ht="15" x14ac:dyDescent="0.25">
      <c r="A38" s="19"/>
      <c r="B38" s="100"/>
      <c r="C38" s="15"/>
      <c r="D38" s="13"/>
      <c r="E38" s="13"/>
      <c r="F38" s="564"/>
      <c r="G38" s="565"/>
      <c r="H38" s="568"/>
      <c r="I38" s="568"/>
      <c r="J38" s="569"/>
    </row>
    <row r="39" spans="1:10" s="2" customFormat="1" ht="15" x14ac:dyDescent="0.25">
      <c r="A39" s="19"/>
      <c r="B39" s="100"/>
      <c r="C39" s="15"/>
      <c r="D39" s="13"/>
      <c r="E39" s="13"/>
      <c r="F39" s="564"/>
      <c r="G39" s="565"/>
      <c r="H39" s="568"/>
      <c r="I39" s="568"/>
      <c r="J39" s="569"/>
    </row>
    <row r="40" spans="1:10" s="2" customFormat="1" ht="15" x14ac:dyDescent="0.25">
      <c r="A40" s="19"/>
      <c r="B40" s="100"/>
      <c r="C40" s="15"/>
      <c r="D40" s="13"/>
      <c r="E40" s="13"/>
      <c r="F40" s="564"/>
      <c r="G40" s="565"/>
      <c r="H40" s="568"/>
      <c r="I40" s="568"/>
      <c r="J40" s="569"/>
    </row>
    <row r="41" spans="1:10" s="2" customFormat="1" ht="15" x14ac:dyDescent="0.25">
      <c r="A41" s="19"/>
      <c r="B41" s="100"/>
      <c r="C41" s="15"/>
      <c r="D41" s="13"/>
      <c r="E41" s="13"/>
      <c r="F41" s="564"/>
      <c r="G41" s="565"/>
      <c r="H41" s="568"/>
      <c r="I41" s="568"/>
      <c r="J41" s="569"/>
    </row>
    <row r="42" spans="1:10" s="2" customFormat="1" ht="15" x14ac:dyDescent="0.25">
      <c r="A42" s="19"/>
      <c r="B42" s="100"/>
      <c r="C42" s="15"/>
      <c r="D42" s="13"/>
      <c r="E42" s="13"/>
      <c r="F42" s="564"/>
      <c r="G42" s="565"/>
      <c r="H42" s="568"/>
      <c r="I42" s="568"/>
      <c r="J42" s="569"/>
    </row>
    <row r="43" spans="1:10" s="2" customFormat="1" ht="15" x14ac:dyDescent="0.25">
      <c r="A43" s="19"/>
      <c r="B43" s="100"/>
      <c r="C43" s="15"/>
      <c r="D43" s="13"/>
      <c r="E43" s="13"/>
      <c r="F43" s="564"/>
      <c r="G43" s="565"/>
      <c r="H43" s="568"/>
      <c r="I43" s="568"/>
      <c r="J43" s="569"/>
    </row>
    <row r="44" spans="1:10" s="2" customFormat="1" ht="15" x14ac:dyDescent="0.25">
      <c r="A44" s="19"/>
      <c r="B44" s="100"/>
      <c r="C44" s="15"/>
      <c r="D44" s="13"/>
      <c r="E44" s="13"/>
      <c r="F44" s="564"/>
      <c r="G44" s="565"/>
      <c r="H44" s="568"/>
      <c r="I44" s="568"/>
      <c r="J44" s="569"/>
    </row>
    <row r="45" spans="1:10" s="2" customFormat="1" ht="15" x14ac:dyDescent="0.25">
      <c r="A45" s="19"/>
      <c r="B45" s="100"/>
      <c r="C45" s="15"/>
      <c r="D45" s="13"/>
      <c r="E45" s="13"/>
      <c r="F45" s="564"/>
      <c r="G45" s="565"/>
      <c r="H45" s="568"/>
      <c r="I45" s="568"/>
      <c r="J45" s="569"/>
    </row>
    <row r="46" spans="1:10" s="2" customFormat="1" ht="15.75" thickBot="1" x14ac:dyDescent="0.3">
      <c r="A46" s="18"/>
      <c r="B46" s="362" t="s">
        <v>10</v>
      </c>
      <c r="C46" s="363">
        <f>SUM(C26:C45)</f>
        <v>0</v>
      </c>
      <c r="D46" s="226">
        <f>SUM(D26:D45)</f>
        <v>0</v>
      </c>
      <c r="E46" s="226">
        <f>SUM(E26:E45)</f>
        <v>0</v>
      </c>
      <c r="F46" s="566">
        <f>SUM(F26:G45)</f>
        <v>0</v>
      </c>
      <c r="G46" s="567"/>
      <c r="H46" s="570"/>
      <c r="I46" s="571"/>
      <c r="J46" s="572"/>
    </row>
  </sheetData>
  <sheetProtection password="CCD9" sheet="1" selectLockedCells="1"/>
  <mergeCells count="59">
    <mergeCell ref="B9:J9"/>
    <mergeCell ref="B22:J22"/>
    <mergeCell ref="B12:B13"/>
    <mergeCell ref="C23:C25"/>
    <mergeCell ref="D23:D25"/>
    <mergeCell ref="E23:E25"/>
    <mergeCell ref="H23:J25"/>
    <mergeCell ref="J13:J14"/>
    <mergeCell ref="B10:J10"/>
    <mergeCell ref="G1:J4"/>
    <mergeCell ref="B5:J5"/>
    <mergeCell ref="B6:J6"/>
    <mergeCell ref="B7:J7"/>
    <mergeCell ref="B8:J8"/>
    <mergeCell ref="H28:J28"/>
    <mergeCell ref="H29:J29"/>
    <mergeCell ref="H30:J30"/>
    <mergeCell ref="H31:J31"/>
    <mergeCell ref="G13:G14"/>
    <mergeCell ref="F23:G24"/>
    <mergeCell ref="F25:G25"/>
    <mergeCell ref="F26:G26"/>
    <mergeCell ref="F27:G27"/>
    <mergeCell ref="F28:G28"/>
    <mergeCell ref="F29:G29"/>
    <mergeCell ref="F30:G30"/>
    <mergeCell ref="F31:G31"/>
    <mergeCell ref="H26:J26"/>
    <mergeCell ref="H27:J27"/>
    <mergeCell ref="H42:J42"/>
    <mergeCell ref="H33:J33"/>
    <mergeCell ref="H34:J34"/>
    <mergeCell ref="H35:J35"/>
    <mergeCell ref="H36:J36"/>
    <mergeCell ref="H37:J37"/>
    <mergeCell ref="H38:J38"/>
    <mergeCell ref="H32:J32"/>
    <mergeCell ref="H39:J39"/>
    <mergeCell ref="H40:J40"/>
    <mergeCell ref="H41:J41"/>
    <mergeCell ref="F44:G44"/>
    <mergeCell ref="F32:G32"/>
    <mergeCell ref="F39:G39"/>
    <mergeCell ref="F40:G40"/>
    <mergeCell ref="F41:G41"/>
    <mergeCell ref="F42:G42"/>
    <mergeCell ref="F37:G37"/>
    <mergeCell ref="F38:G38"/>
    <mergeCell ref="F33:G33"/>
    <mergeCell ref="F34:G34"/>
    <mergeCell ref="F35:G35"/>
    <mergeCell ref="F36:G36"/>
    <mergeCell ref="F45:G45"/>
    <mergeCell ref="F46:G46"/>
    <mergeCell ref="F43:G43"/>
    <mergeCell ref="H43:J43"/>
    <mergeCell ref="H44:J44"/>
    <mergeCell ref="H45:J45"/>
    <mergeCell ref="H46:J46"/>
  </mergeCells>
  <pageMargins left="0.7" right="0.7" top="0.75" bottom="0.75" header="0.3" footer="0.3"/>
  <pageSetup scale="58" orientation="landscape" r:id="rId1"/>
  <rowBreaks count="1" manualBreakCount="1">
    <brk id="9"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W38"/>
  <sheetViews>
    <sheetView topLeftCell="A7" zoomScale="110" zoomScaleNormal="110" zoomScaleSheetLayoutView="110" workbookViewId="0">
      <selection activeCell="N23" sqref="N23:N24"/>
    </sheetView>
  </sheetViews>
  <sheetFormatPr defaultRowHeight="12.75" x14ac:dyDescent="0.2"/>
  <cols>
    <col min="1" max="1" width="2.7109375" customWidth="1"/>
    <col min="2" max="2" width="50.140625" customWidth="1"/>
    <col min="3" max="3" width="12.28515625" customWidth="1"/>
    <col min="4" max="4" width="13.140625" customWidth="1"/>
    <col min="5" max="5" width="10.5703125" customWidth="1"/>
    <col min="6" max="6" width="11" customWidth="1"/>
    <col min="7" max="8" width="9.7109375" customWidth="1"/>
    <col min="9" max="9" width="11.5703125" customWidth="1"/>
    <col min="10" max="10" width="47.7109375" customWidth="1"/>
    <col min="14" max="14" width="73.28515625" customWidth="1"/>
    <col min="257" max="257" width="2.7109375" customWidth="1"/>
    <col min="258" max="258" width="29.85546875" customWidth="1"/>
    <col min="259" max="260" width="9.7109375" customWidth="1"/>
    <col min="261" max="261" width="10.5703125" customWidth="1"/>
    <col min="262" max="262" width="9.85546875" customWidth="1"/>
    <col min="263" max="264" width="9.7109375" customWidth="1"/>
    <col min="265" max="265" width="9.140625" customWidth="1"/>
    <col min="513" max="513" width="2.7109375" customWidth="1"/>
    <col min="514" max="514" width="29.85546875" customWidth="1"/>
    <col min="515" max="516" width="9.7109375" customWidth="1"/>
    <col min="517" max="517" width="10.5703125" customWidth="1"/>
    <col min="518" max="518" width="9.85546875" customWidth="1"/>
    <col min="519" max="520" width="9.7109375" customWidth="1"/>
    <col min="521" max="521" width="9.140625" customWidth="1"/>
    <col min="769" max="769" width="2.7109375" customWidth="1"/>
    <col min="770" max="770" width="29.85546875" customWidth="1"/>
    <col min="771" max="772" width="9.7109375" customWidth="1"/>
    <col min="773" max="773" width="10.5703125" customWidth="1"/>
    <col min="774" max="774" width="9.85546875" customWidth="1"/>
    <col min="775" max="776" width="9.7109375" customWidth="1"/>
    <col min="777" max="777" width="9.140625" customWidth="1"/>
    <col min="1025" max="1025" width="2.7109375" customWidth="1"/>
    <col min="1026" max="1026" width="29.85546875" customWidth="1"/>
    <col min="1027" max="1028" width="9.7109375" customWidth="1"/>
    <col min="1029" max="1029" width="10.5703125" customWidth="1"/>
    <col min="1030" max="1030" width="9.85546875" customWidth="1"/>
    <col min="1031" max="1032" width="9.7109375" customWidth="1"/>
    <col min="1033" max="1033" width="9.140625" customWidth="1"/>
    <col min="1281" max="1281" width="2.7109375" customWidth="1"/>
    <col min="1282" max="1282" width="29.85546875" customWidth="1"/>
    <col min="1283" max="1284" width="9.7109375" customWidth="1"/>
    <col min="1285" max="1285" width="10.5703125" customWidth="1"/>
    <col min="1286" max="1286" width="9.85546875" customWidth="1"/>
    <col min="1287" max="1288" width="9.7109375" customWidth="1"/>
    <col min="1289" max="1289" width="9.140625" customWidth="1"/>
    <col min="1537" max="1537" width="2.7109375" customWidth="1"/>
    <col min="1538" max="1538" width="29.85546875" customWidth="1"/>
    <col min="1539" max="1540" width="9.7109375" customWidth="1"/>
    <col min="1541" max="1541" width="10.5703125" customWidth="1"/>
    <col min="1542" max="1542" width="9.85546875" customWidth="1"/>
    <col min="1543" max="1544" width="9.7109375" customWidth="1"/>
    <col min="1545" max="1545" width="9.140625" customWidth="1"/>
    <col min="1793" max="1793" width="2.7109375" customWidth="1"/>
    <col min="1794" max="1794" width="29.85546875" customWidth="1"/>
    <col min="1795" max="1796" width="9.7109375" customWidth="1"/>
    <col min="1797" max="1797" width="10.5703125" customWidth="1"/>
    <col min="1798" max="1798" width="9.85546875" customWidth="1"/>
    <col min="1799" max="1800" width="9.7109375" customWidth="1"/>
    <col min="1801" max="1801" width="9.140625" customWidth="1"/>
    <col min="2049" max="2049" width="2.7109375" customWidth="1"/>
    <col min="2050" max="2050" width="29.85546875" customWidth="1"/>
    <col min="2051" max="2052" width="9.7109375" customWidth="1"/>
    <col min="2053" max="2053" width="10.5703125" customWidth="1"/>
    <col min="2054" max="2054" width="9.85546875" customWidth="1"/>
    <col min="2055" max="2056" width="9.7109375" customWidth="1"/>
    <col min="2057" max="2057" width="9.140625" customWidth="1"/>
    <col min="2305" max="2305" width="2.7109375" customWidth="1"/>
    <col min="2306" max="2306" width="29.85546875" customWidth="1"/>
    <col min="2307" max="2308" width="9.7109375" customWidth="1"/>
    <col min="2309" max="2309" width="10.5703125" customWidth="1"/>
    <col min="2310" max="2310" width="9.85546875" customWidth="1"/>
    <col min="2311" max="2312" width="9.7109375" customWidth="1"/>
    <col min="2313" max="2313" width="9.140625" customWidth="1"/>
    <col min="2561" max="2561" width="2.7109375" customWidth="1"/>
    <col min="2562" max="2562" width="29.85546875" customWidth="1"/>
    <col min="2563" max="2564" width="9.7109375" customWidth="1"/>
    <col min="2565" max="2565" width="10.5703125" customWidth="1"/>
    <col min="2566" max="2566" width="9.85546875" customWidth="1"/>
    <col min="2567" max="2568" width="9.7109375" customWidth="1"/>
    <col min="2569" max="2569" width="9.140625" customWidth="1"/>
    <col min="2817" max="2817" width="2.7109375" customWidth="1"/>
    <col min="2818" max="2818" width="29.85546875" customWidth="1"/>
    <col min="2819" max="2820" width="9.7109375" customWidth="1"/>
    <col min="2821" max="2821" width="10.5703125" customWidth="1"/>
    <col min="2822" max="2822" width="9.85546875" customWidth="1"/>
    <col min="2823" max="2824" width="9.7109375" customWidth="1"/>
    <col min="2825" max="2825" width="9.140625" customWidth="1"/>
    <col min="3073" max="3073" width="2.7109375" customWidth="1"/>
    <col min="3074" max="3074" width="29.85546875" customWidth="1"/>
    <col min="3075" max="3076" width="9.7109375" customWidth="1"/>
    <col min="3077" max="3077" width="10.5703125" customWidth="1"/>
    <col min="3078" max="3078" width="9.85546875" customWidth="1"/>
    <col min="3079" max="3080" width="9.7109375" customWidth="1"/>
    <col min="3081" max="3081" width="9.140625" customWidth="1"/>
    <col min="3329" max="3329" width="2.7109375" customWidth="1"/>
    <col min="3330" max="3330" width="29.85546875" customWidth="1"/>
    <col min="3331" max="3332" width="9.7109375" customWidth="1"/>
    <col min="3333" max="3333" width="10.5703125" customWidth="1"/>
    <col min="3334" max="3334" width="9.85546875" customWidth="1"/>
    <col min="3335" max="3336" width="9.7109375" customWidth="1"/>
    <col min="3337" max="3337" width="9.140625" customWidth="1"/>
    <col min="3585" max="3585" width="2.7109375" customWidth="1"/>
    <col min="3586" max="3586" width="29.85546875" customWidth="1"/>
    <col min="3587" max="3588" width="9.7109375" customWidth="1"/>
    <col min="3589" max="3589" width="10.5703125" customWidth="1"/>
    <col min="3590" max="3590" width="9.85546875" customWidth="1"/>
    <col min="3591" max="3592" width="9.7109375" customWidth="1"/>
    <col min="3593" max="3593" width="9.140625" customWidth="1"/>
    <col min="3841" max="3841" width="2.7109375" customWidth="1"/>
    <col min="3842" max="3842" width="29.85546875" customWidth="1"/>
    <col min="3843" max="3844" width="9.7109375" customWidth="1"/>
    <col min="3845" max="3845" width="10.5703125" customWidth="1"/>
    <col min="3846" max="3846" width="9.85546875" customWidth="1"/>
    <col min="3847" max="3848" width="9.7109375" customWidth="1"/>
    <col min="3849" max="3849" width="9.140625" customWidth="1"/>
    <col min="4097" max="4097" width="2.7109375" customWidth="1"/>
    <col min="4098" max="4098" width="29.85546875" customWidth="1"/>
    <col min="4099" max="4100" width="9.7109375" customWidth="1"/>
    <col min="4101" max="4101" width="10.5703125" customWidth="1"/>
    <col min="4102" max="4102" width="9.85546875" customWidth="1"/>
    <col min="4103" max="4104" width="9.7109375" customWidth="1"/>
    <col min="4105" max="4105" width="9.140625" customWidth="1"/>
    <col min="4353" max="4353" width="2.7109375" customWidth="1"/>
    <col min="4354" max="4354" width="29.85546875" customWidth="1"/>
    <col min="4355" max="4356" width="9.7109375" customWidth="1"/>
    <col min="4357" max="4357" width="10.5703125" customWidth="1"/>
    <col min="4358" max="4358" width="9.85546875" customWidth="1"/>
    <col min="4359" max="4360" width="9.7109375" customWidth="1"/>
    <col min="4361" max="4361" width="9.140625" customWidth="1"/>
    <col min="4609" max="4609" width="2.7109375" customWidth="1"/>
    <col min="4610" max="4610" width="29.85546875" customWidth="1"/>
    <col min="4611" max="4612" width="9.7109375" customWidth="1"/>
    <col min="4613" max="4613" width="10.5703125" customWidth="1"/>
    <col min="4614" max="4614" width="9.85546875" customWidth="1"/>
    <col min="4615" max="4616" width="9.7109375" customWidth="1"/>
    <col min="4617" max="4617" width="9.140625" customWidth="1"/>
    <col min="4865" max="4865" width="2.7109375" customWidth="1"/>
    <col min="4866" max="4866" width="29.85546875" customWidth="1"/>
    <col min="4867" max="4868" width="9.7109375" customWidth="1"/>
    <col min="4869" max="4869" width="10.5703125" customWidth="1"/>
    <col min="4870" max="4870" width="9.85546875" customWidth="1"/>
    <col min="4871" max="4872" width="9.7109375" customWidth="1"/>
    <col min="4873" max="4873" width="9.140625" customWidth="1"/>
    <col min="5121" max="5121" width="2.7109375" customWidth="1"/>
    <col min="5122" max="5122" width="29.85546875" customWidth="1"/>
    <col min="5123" max="5124" width="9.7109375" customWidth="1"/>
    <col min="5125" max="5125" width="10.5703125" customWidth="1"/>
    <col min="5126" max="5126" width="9.85546875" customWidth="1"/>
    <col min="5127" max="5128" width="9.7109375" customWidth="1"/>
    <col min="5129" max="5129" width="9.140625" customWidth="1"/>
    <col min="5377" max="5377" width="2.7109375" customWidth="1"/>
    <col min="5378" max="5378" width="29.85546875" customWidth="1"/>
    <col min="5379" max="5380" width="9.7109375" customWidth="1"/>
    <col min="5381" max="5381" width="10.5703125" customWidth="1"/>
    <col min="5382" max="5382" width="9.85546875" customWidth="1"/>
    <col min="5383" max="5384" width="9.7109375" customWidth="1"/>
    <col min="5385" max="5385" width="9.140625" customWidth="1"/>
    <col min="5633" max="5633" width="2.7109375" customWidth="1"/>
    <col min="5634" max="5634" width="29.85546875" customWidth="1"/>
    <col min="5635" max="5636" width="9.7109375" customWidth="1"/>
    <col min="5637" max="5637" width="10.5703125" customWidth="1"/>
    <col min="5638" max="5638" width="9.85546875" customWidth="1"/>
    <col min="5639" max="5640" width="9.7109375" customWidth="1"/>
    <col min="5641" max="5641" width="9.140625" customWidth="1"/>
    <col min="5889" max="5889" width="2.7109375" customWidth="1"/>
    <col min="5890" max="5890" width="29.85546875" customWidth="1"/>
    <col min="5891" max="5892" width="9.7109375" customWidth="1"/>
    <col min="5893" max="5893" width="10.5703125" customWidth="1"/>
    <col min="5894" max="5894" width="9.85546875" customWidth="1"/>
    <col min="5895" max="5896" width="9.7109375" customWidth="1"/>
    <col min="5897" max="5897" width="9.140625" customWidth="1"/>
    <col min="6145" max="6145" width="2.7109375" customWidth="1"/>
    <col min="6146" max="6146" width="29.85546875" customWidth="1"/>
    <col min="6147" max="6148" width="9.7109375" customWidth="1"/>
    <col min="6149" max="6149" width="10.5703125" customWidth="1"/>
    <col min="6150" max="6150" width="9.85546875" customWidth="1"/>
    <col min="6151" max="6152" width="9.7109375" customWidth="1"/>
    <col min="6153" max="6153" width="9.140625" customWidth="1"/>
    <col min="6401" max="6401" width="2.7109375" customWidth="1"/>
    <col min="6402" max="6402" width="29.85546875" customWidth="1"/>
    <col min="6403" max="6404" width="9.7109375" customWidth="1"/>
    <col min="6405" max="6405" width="10.5703125" customWidth="1"/>
    <col min="6406" max="6406" width="9.85546875" customWidth="1"/>
    <col min="6407" max="6408" width="9.7109375" customWidth="1"/>
    <col min="6409" max="6409" width="9.140625" customWidth="1"/>
    <col min="6657" max="6657" width="2.7109375" customWidth="1"/>
    <col min="6658" max="6658" width="29.85546875" customWidth="1"/>
    <col min="6659" max="6660" width="9.7109375" customWidth="1"/>
    <col min="6661" max="6661" width="10.5703125" customWidth="1"/>
    <col min="6662" max="6662" width="9.85546875" customWidth="1"/>
    <col min="6663" max="6664" width="9.7109375" customWidth="1"/>
    <col min="6665" max="6665" width="9.140625" customWidth="1"/>
    <col min="6913" max="6913" width="2.7109375" customWidth="1"/>
    <col min="6914" max="6914" width="29.85546875" customWidth="1"/>
    <col min="6915" max="6916" width="9.7109375" customWidth="1"/>
    <col min="6917" max="6917" width="10.5703125" customWidth="1"/>
    <col min="6918" max="6918" width="9.85546875" customWidth="1"/>
    <col min="6919" max="6920" width="9.7109375" customWidth="1"/>
    <col min="6921" max="6921" width="9.140625" customWidth="1"/>
    <col min="7169" max="7169" width="2.7109375" customWidth="1"/>
    <col min="7170" max="7170" width="29.85546875" customWidth="1"/>
    <col min="7171" max="7172" width="9.7109375" customWidth="1"/>
    <col min="7173" max="7173" width="10.5703125" customWidth="1"/>
    <col min="7174" max="7174" width="9.85546875" customWidth="1"/>
    <col min="7175" max="7176" width="9.7109375" customWidth="1"/>
    <col min="7177" max="7177" width="9.140625" customWidth="1"/>
    <col min="7425" max="7425" width="2.7109375" customWidth="1"/>
    <col min="7426" max="7426" width="29.85546875" customWidth="1"/>
    <col min="7427" max="7428" width="9.7109375" customWidth="1"/>
    <col min="7429" max="7429" width="10.5703125" customWidth="1"/>
    <col min="7430" max="7430" width="9.85546875" customWidth="1"/>
    <col min="7431" max="7432" width="9.7109375" customWidth="1"/>
    <col min="7433" max="7433" width="9.140625" customWidth="1"/>
    <col min="7681" max="7681" width="2.7109375" customWidth="1"/>
    <col min="7682" max="7682" width="29.85546875" customWidth="1"/>
    <col min="7683" max="7684" width="9.7109375" customWidth="1"/>
    <col min="7685" max="7685" width="10.5703125" customWidth="1"/>
    <col min="7686" max="7686" width="9.85546875" customWidth="1"/>
    <col min="7687" max="7688" width="9.7109375" customWidth="1"/>
    <col min="7689" max="7689" width="9.140625" customWidth="1"/>
    <col min="7937" max="7937" width="2.7109375" customWidth="1"/>
    <col min="7938" max="7938" width="29.85546875" customWidth="1"/>
    <col min="7939" max="7940" width="9.7109375" customWidth="1"/>
    <col min="7941" max="7941" width="10.5703125" customWidth="1"/>
    <col min="7942" max="7942" width="9.85546875" customWidth="1"/>
    <col min="7943" max="7944" width="9.7109375" customWidth="1"/>
    <col min="7945" max="7945" width="9.140625" customWidth="1"/>
    <col min="8193" max="8193" width="2.7109375" customWidth="1"/>
    <col min="8194" max="8194" width="29.85546875" customWidth="1"/>
    <col min="8195" max="8196" width="9.7109375" customWidth="1"/>
    <col min="8197" max="8197" width="10.5703125" customWidth="1"/>
    <col min="8198" max="8198" width="9.85546875" customWidth="1"/>
    <col min="8199" max="8200" width="9.7109375" customWidth="1"/>
    <col min="8201" max="8201" width="9.140625" customWidth="1"/>
    <col min="8449" max="8449" width="2.7109375" customWidth="1"/>
    <col min="8450" max="8450" width="29.85546875" customWidth="1"/>
    <col min="8451" max="8452" width="9.7109375" customWidth="1"/>
    <col min="8453" max="8453" width="10.5703125" customWidth="1"/>
    <col min="8454" max="8454" width="9.85546875" customWidth="1"/>
    <col min="8455" max="8456" width="9.7109375" customWidth="1"/>
    <col min="8457" max="8457" width="9.140625" customWidth="1"/>
    <col min="8705" max="8705" width="2.7109375" customWidth="1"/>
    <col min="8706" max="8706" width="29.85546875" customWidth="1"/>
    <col min="8707" max="8708" width="9.7109375" customWidth="1"/>
    <col min="8709" max="8709" width="10.5703125" customWidth="1"/>
    <col min="8710" max="8710" width="9.85546875" customWidth="1"/>
    <col min="8711" max="8712" width="9.7109375" customWidth="1"/>
    <col min="8713" max="8713" width="9.140625" customWidth="1"/>
    <col min="8961" max="8961" width="2.7109375" customWidth="1"/>
    <col min="8962" max="8962" width="29.85546875" customWidth="1"/>
    <col min="8963" max="8964" width="9.7109375" customWidth="1"/>
    <col min="8965" max="8965" width="10.5703125" customWidth="1"/>
    <col min="8966" max="8966" width="9.85546875" customWidth="1"/>
    <col min="8967" max="8968" width="9.7109375" customWidth="1"/>
    <col min="8969" max="8969" width="9.140625" customWidth="1"/>
    <col min="9217" max="9217" width="2.7109375" customWidth="1"/>
    <col min="9218" max="9218" width="29.85546875" customWidth="1"/>
    <col min="9219" max="9220" width="9.7109375" customWidth="1"/>
    <col min="9221" max="9221" width="10.5703125" customWidth="1"/>
    <col min="9222" max="9222" width="9.85546875" customWidth="1"/>
    <col min="9223" max="9224" width="9.7109375" customWidth="1"/>
    <col min="9225" max="9225" width="9.140625" customWidth="1"/>
    <col min="9473" max="9473" width="2.7109375" customWidth="1"/>
    <col min="9474" max="9474" width="29.85546875" customWidth="1"/>
    <col min="9475" max="9476" width="9.7109375" customWidth="1"/>
    <col min="9477" max="9477" width="10.5703125" customWidth="1"/>
    <col min="9478" max="9478" width="9.85546875" customWidth="1"/>
    <col min="9479" max="9480" width="9.7109375" customWidth="1"/>
    <col min="9481" max="9481" width="9.140625" customWidth="1"/>
    <col min="9729" max="9729" width="2.7109375" customWidth="1"/>
    <col min="9730" max="9730" width="29.85546875" customWidth="1"/>
    <col min="9731" max="9732" width="9.7109375" customWidth="1"/>
    <col min="9733" max="9733" width="10.5703125" customWidth="1"/>
    <col min="9734" max="9734" width="9.85546875" customWidth="1"/>
    <col min="9735" max="9736" width="9.7109375" customWidth="1"/>
    <col min="9737" max="9737" width="9.140625" customWidth="1"/>
    <col min="9985" max="9985" width="2.7109375" customWidth="1"/>
    <col min="9986" max="9986" width="29.85546875" customWidth="1"/>
    <col min="9987" max="9988" width="9.7109375" customWidth="1"/>
    <col min="9989" max="9989" width="10.5703125" customWidth="1"/>
    <col min="9990" max="9990" width="9.85546875" customWidth="1"/>
    <col min="9991" max="9992" width="9.7109375" customWidth="1"/>
    <col min="9993" max="9993" width="9.140625" customWidth="1"/>
    <col min="10241" max="10241" width="2.7109375" customWidth="1"/>
    <col min="10242" max="10242" width="29.85546875" customWidth="1"/>
    <col min="10243" max="10244" width="9.7109375" customWidth="1"/>
    <col min="10245" max="10245" width="10.5703125" customWidth="1"/>
    <col min="10246" max="10246" width="9.85546875" customWidth="1"/>
    <col min="10247" max="10248" width="9.7109375" customWidth="1"/>
    <col min="10249" max="10249" width="9.140625" customWidth="1"/>
    <col min="10497" max="10497" width="2.7109375" customWidth="1"/>
    <col min="10498" max="10498" width="29.85546875" customWidth="1"/>
    <col min="10499" max="10500" width="9.7109375" customWidth="1"/>
    <col min="10501" max="10501" width="10.5703125" customWidth="1"/>
    <col min="10502" max="10502" width="9.85546875" customWidth="1"/>
    <col min="10503" max="10504" width="9.7109375" customWidth="1"/>
    <col min="10505" max="10505" width="9.140625" customWidth="1"/>
    <col min="10753" max="10753" width="2.7109375" customWidth="1"/>
    <col min="10754" max="10754" width="29.85546875" customWidth="1"/>
    <col min="10755" max="10756" width="9.7109375" customWidth="1"/>
    <col min="10757" max="10757" width="10.5703125" customWidth="1"/>
    <col min="10758" max="10758" width="9.85546875" customWidth="1"/>
    <col min="10759" max="10760" width="9.7109375" customWidth="1"/>
    <col min="10761" max="10761" width="9.140625" customWidth="1"/>
    <col min="11009" max="11009" width="2.7109375" customWidth="1"/>
    <col min="11010" max="11010" width="29.85546875" customWidth="1"/>
    <col min="11011" max="11012" width="9.7109375" customWidth="1"/>
    <col min="11013" max="11013" width="10.5703125" customWidth="1"/>
    <col min="11014" max="11014" width="9.85546875" customWidth="1"/>
    <col min="11015" max="11016" width="9.7109375" customWidth="1"/>
    <col min="11017" max="11017" width="9.140625" customWidth="1"/>
    <col min="11265" max="11265" width="2.7109375" customWidth="1"/>
    <col min="11266" max="11266" width="29.85546875" customWidth="1"/>
    <col min="11267" max="11268" width="9.7109375" customWidth="1"/>
    <col min="11269" max="11269" width="10.5703125" customWidth="1"/>
    <col min="11270" max="11270" width="9.85546875" customWidth="1"/>
    <col min="11271" max="11272" width="9.7109375" customWidth="1"/>
    <col min="11273" max="11273" width="9.140625" customWidth="1"/>
    <col min="11521" max="11521" width="2.7109375" customWidth="1"/>
    <col min="11522" max="11522" width="29.85546875" customWidth="1"/>
    <col min="11523" max="11524" width="9.7109375" customWidth="1"/>
    <col min="11525" max="11525" width="10.5703125" customWidth="1"/>
    <col min="11526" max="11526" width="9.85546875" customWidth="1"/>
    <col min="11527" max="11528" width="9.7109375" customWidth="1"/>
    <col min="11529" max="11529" width="9.140625" customWidth="1"/>
    <col min="11777" max="11777" width="2.7109375" customWidth="1"/>
    <col min="11778" max="11778" width="29.85546875" customWidth="1"/>
    <col min="11779" max="11780" width="9.7109375" customWidth="1"/>
    <col min="11781" max="11781" width="10.5703125" customWidth="1"/>
    <col min="11782" max="11782" width="9.85546875" customWidth="1"/>
    <col min="11783" max="11784" width="9.7109375" customWidth="1"/>
    <col min="11785" max="11785" width="9.140625" customWidth="1"/>
    <col min="12033" max="12033" width="2.7109375" customWidth="1"/>
    <col min="12034" max="12034" width="29.85546875" customWidth="1"/>
    <col min="12035" max="12036" width="9.7109375" customWidth="1"/>
    <col min="12037" max="12037" width="10.5703125" customWidth="1"/>
    <col min="12038" max="12038" width="9.85546875" customWidth="1"/>
    <col min="12039" max="12040" width="9.7109375" customWidth="1"/>
    <col min="12041" max="12041" width="9.140625" customWidth="1"/>
    <col min="12289" max="12289" width="2.7109375" customWidth="1"/>
    <col min="12290" max="12290" width="29.85546875" customWidth="1"/>
    <col min="12291" max="12292" width="9.7109375" customWidth="1"/>
    <col min="12293" max="12293" width="10.5703125" customWidth="1"/>
    <col min="12294" max="12294" width="9.85546875" customWidth="1"/>
    <col min="12295" max="12296" width="9.7109375" customWidth="1"/>
    <col min="12297" max="12297" width="9.140625" customWidth="1"/>
    <col min="12545" max="12545" width="2.7109375" customWidth="1"/>
    <col min="12546" max="12546" width="29.85546875" customWidth="1"/>
    <col min="12547" max="12548" width="9.7109375" customWidth="1"/>
    <col min="12549" max="12549" width="10.5703125" customWidth="1"/>
    <col min="12550" max="12550" width="9.85546875" customWidth="1"/>
    <col min="12551" max="12552" width="9.7109375" customWidth="1"/>
    <col min="12553" max="12553" width="9.140625" customWidth="1"/>
    <col min="12801" max="12801" width="2.7109375" customWidth="1"/>
    <col min="12802" max="12802" width="29.85546875" customWidth="1"/>
    <col min="12803" max="12804" width="9.7109375" customWidth="1"/>
    <col min="12805" max="12805" width="10.5703125" customWidth="1"/>
    <col min="12806" max="12806" width="9.85546875" customWidth="1"/>
    <col min="12807" max="12808" width="9.7109375" customWidth="1"/>
    <col min="12809" max="12809" width="9.140625" customWidth="1"/>
    <col min="13057" max="13057" width="2.7109375" customWidth="1"/>
    <col min="13058" max="13058" width="29.85546875" customWidth="1"/>
    <col min="13059" max="13060" width="9.7109375" customWidth="1"/>
    <col min="13061" max="13061" width="10.5703125" customWidth="1"/>
    <col min="13062" max="13062" width="9.85546875" customWidth="1"/>
    <col min="13063" max="13064" width="9.7109375" customWidth="1"/>
    <col min="13065" max="13065" width="9.140625" customWidth="1"/>
    <col min="13313" max="13313" width="2.7109375" customWidth="1"/>
    <col min="13314" max="13314" width="29.85546875" customWidth="1"/>
    <col min="13315" max="13316" width="9.7109375" customWidth="1"/>
    <col min="13317" max="13317" width="10.5703125" customWidth="1"/>
    <col min="13318" max="13318" width="9.85546875" customWidth="1"/>
    <col min="13319" max="13320" width="9.7109375" customWidth="1"/>
    <col min="13321" max="13321" width="9.140625" customWidth="1"/>
    <col min="13569" max="13569" width="2.7109375" customWidth="1"/>
    <col min="13570" max="13570" width="29.85546875" customWidth="1"/>
    <col min="13571" max="13572" width="9.7109375" customWidth="1"/>
    <col min="13573" max="13573" width="10.5703125" customWidth="1"/>
    <col min="13574" max="13574" width="9.85546875" customWidth="1"/>
    <col min="13575" max="13576" width="9.7109375" customWidth="1"/>
    <col min="13577" max="13577" width="9.140625" customWidth="1"/>
    <col min="13825" max="13825" width="2.7109375" customWidth="1"/>
    <col min="13826" max="13826" width="29.85546875" customWidth="1"/>
    <col min="13827" max="13828" width="9.7109375" customWidth="1"/>
    <col min="13829" max="13829" width="10.5703125" customWidth="1"/>
    <col min="13830" max="13830" width="9.85546875" customWidth="1"/>
    <col min="13831" max="13832" width="9.7109375" customWidth="1"/>
    <col min="13833" max="13833" width="9.140625" customWidth="1"/>
    <col min="14081" max="14081" width="2.7109375" customWidth="1"/>
    <col min="14082" max="14082" width="29.85546875" customWidth="1"/>
    <col min="14083" max="14084" width="9.7109375" customWidth="1"/>
    <col min="14085" max="14085" width="10.5703125" customWidth="1"/>
    <col min="14086" max="14086" width="9.85546875" customWidth="1"/>
    <col min="14087" max="14088" width="9.7109375" customWidth="1"/>
    <col min="14089" max="14089" width="9.140625" customWidth="1"/>
    <col min="14337" max="14337" width="2.7109375" customWidth="1"/>
    <col min="14338" max="14338" width="29.85546875" customWidth="1"/>
    <col min="14339" max="14340" width="9.7109375" customWidth="1"/>
    <col min="14341" max="14341" width="10.5703125" customWidth="1"/>
    <col min="14342" max="14342" width="9.85546875" customWidth="1"/>
    <col min="14343" max="14344" width="9.7109375" customWidth="1"/>
    <col min="14345" max="14345" width="9.140625" customWidth="1"/>
    <col min="14593" max="14593" width="2.7109375" customWidth="1"/>
    <col min="14594" max="14594" width="29.85546875" customWidth="1"/>
    <col min="14595" max="14596" width="9.7109375" customWidth="1"/>
    <col min="14597" max="14597" width="10.5703125" customWidth="1"/>
    <col min="14598" max="14598" width="9.85546875" customWidth="1"/>
    <col min="14599" max="14600" width="9.7109375" customWidth="1"/>
    <col min="14601" max="14601" width="9.140625" customWidth="1"/>
    <col min="14849" max="14849" width="2.7109375" customWidth="1"/>
    <col min="14850" max="14850" width="29.85546875" customWidth="1"/>
    <col min="14851" max="14852" width="9.7109375" customWidth="1"/>
    <col min="14853" max="14853" width="10.5703125" customWidth="1"/>
    <col min="14854" max="14854" width="9.85546875" customWidth="1"/>
    <col min="14855" max="14856" width="9.7109375" customWidth="1"/>
    <col min="14857" max="14857" width="9.140625" customWidth="1"/>
    <col min="15105" max="15105" width="2.7109375" customWidth="1"/>
    <col min="15106" max="15106" width="29.85546875" customWidth="1"/>
    <col min="15107" max="15108" width="9.7109375" customWidth="1"/>
    <col min="15109" max="15109" width="10.5703125" customWidth="1"/>
    <col min="15110" max="15110" width="9.85546875" customWidth="1"/>
    <col min="15111" max="15112" width="9.7109375" customWidth="1"/>
    <col min="15113" max="15113" width="9.140625" customWidth="1"/>
    <col min="15361" max="15361" width="2.7109375" customWidth="1"/>
    <col min="15362" max="15362" width="29.85546875" customWidth="1"/>
    <col min="15363" max="15364" width="9.7109375" customWidth="1"/>
    <col min="15365" max="15365" width="10.5703125" customWidth="1"/>
    <col min="15366" max="15366" width="9.85546875" customWidth="1"/>
    <col min="15367" max="15368" width="9.7109375" customWidth="1"/>
    <col min="15369" max="15369" width="9.140625" customWidth="1"/>
    <col min="15617" max="15617" width="2.7109375" customWidth="1"/>
    <col min="15618" max="15618" width="29.85546875" customWidth="1"/>
    <col min="15619" max="15620" width="9.7109375" customWidth="1"/>
    <col min="15621" max="15621" width="10.5703125" customWidth="1"/>
    <col min="15622" max="15622" width="9.85546875" customWidth="1"/>
    <col min="15623" max="15624" width="9.7109375" customWidth="1"/>
    <col min="15625" max="15625" width="9.140625" customWidth="1"/>
    <col min="15873" max="15873" width="2.7109375" customWidth="1"/>
    <col min="15874" max="15874" width="29.85546875" customWidth="1"/>
    <col min="15875" max="15876" width="9.7109375" customWidth="1"/>
    <col min="15877" max="15877" width="10.5703125" customWidth="1"/>
    <col min="15878" max="15878" width="9.85546875" customWidth="1"/>
    <col min="15879" max="15880" width="9.7109375" customWidth="1"/>
    <col min="15881" max="15881" width="9.140625" customWidth="1"/>
    <col min="16129" max="16129" width="2.7109375" customWidth="1"/>
    <col min="16130" max="16130" width="29.85546875" customWidth="1"/>
    <col min="16131" max="16132" width="9.7109375" customWidth="1"/>
    <col min="16133" max="16133" width="10.5703125" customWidth="1"/>
    <col min="16134" max="16134" width="9.85546875" customWidth="1"/>
    <col min="16135" max="16136" width="9.7109375" customWidth="1"/>
    <col min="16137" max="16137" width="9.140625" customWidth="1"/>
  </cols>
  <sheetData>
    <row r="1" spans="1:14" s="2" customFormat="1" ht="15" customHeight="1" x14ac:dyDescent="0.25">
      <c r="A1" s="18"/>
      <c r="B1" s="84"/>
      <c r="C1" s="85"/>
      <c r="D1" s="85"/>
      <c r="E1" s="86"/>
      <c r="F1" s="486" t="s">
        <v>131</v>
      </c>
      <c r="G1" s="486"/>
      <c r="H1" s="486"/>
      <c r="I1" s="486"/>
      <c r="J1" s="487"/>
    </row>
    <row r="2" spans="1:14" s="2" customFormat="1" ht="15" customHeight="1" x14ac:dyDescent="0.25">
      <c r="A2" s="18"/>
      <c r="B2" s="88"/>
      <c r="C2" s="89"/>
      <c r="D2" s="89"/>
      <c r="E2" s="90"/>
      <c r="F2" s="488"/>
      <c r="G2" s="488"/>
      <c r="H2" s="488"/>
      <c r="I2" s="488"/>
      <c r="J2" s="489"/>
    </row>
    <row r="3" spans="1:14" s="2" customFormat="1" ht="15" customHeight="1" x14ac:dyDescent="0.25">
      <c r="A3" s="18"/>
      <c r="B3" s="88"/>
      <c r="C3" s="89"/>
      <c r="D3" s="89"/>
      <c r="E3" s="90"/>
      <c r="F3" s="488"/>
      <c r="G3" s="488"/>
      <c r="H3" s="488"/>
      <c r="I3" s="488"/>
      <c r="J3" s="489"/>
    </row>
    <row r="4" spans="1:14" s="2" customFormat="1" ht="15.75" customHeight="1" thickBot="1" x14ac:dyDescent="0.3">
      <c r="A4" s="18"/>
      <c r="B4" s="91"/>
      <c r="C4" s="92"/>
      <c r="D4" s="92"/>
      <c r="E4" s="92"/>
      <c r="F4" s="490"/>
      <c r="G4" s="490"/>
      <c r="H4" s="490"/>
      <c r="I4" s="490"/>
      <c r="J4" s="491"/>
    </row>
    <row r="5" spans="1:14" s="2" customFormat="1" ht="15" customHeight="1" x14ac:dyDescent="0.25">
      <c r="A5" s="18"/>
      <c r="B5" s="510" t="s">
        <v>59</v>
      </c>
      <c r="C5" s="511"/>
      <c r="D5" s="511"/>
      <c r="E5" s="511"/>
      <c r="F5" s="511"/>
      <c r="G5" s="511"/>
      <c r="H5" s="511"/>
      <c r="I5" s="511"/>
      <c r="J5" s="512"/>
    </row>
    <row r="6" spans="1:14" s="2" customFormat="1" ht="15" customHeight="1" x14ac:dyDescent="0.25">
      <c r="A6" s="18"/>
      <c r="B6" s="513" t="s">
        <v>286</v>
      </c>
      <c r="C6" s="514"/>
      <c r="D6" s="514"/>
      <c r="E6" s="514"/>
      <c r="F6" s="514"/>
      <c r="G6" s="514"/>
      <c r="H6" s="514"/>
      <c r="I6" s="514"/>
      <c r="J6" s="515"/>
    </row>
    <row r="7" spans="1:14" s="2" customFormat="1" ht="15" customHeight="1" x14ac:dyDescent="0.25">
      <c r="A7" s="18"/>
      <c r="B7" s="513" t="s">
        <v>83</v>
      </c>
      <c r="C7" s="514"/>
      <c r="D7" s="514"/>
      <c r="E7" s="514"/>
      <c r="F7" s="514"/>
      <c r="G7" s="514"/>
      <c r="H7" s="514"/>
      <c r="I7" s="514"/>
      <c r="J7" s="515"/>
    </row>
    <row r="8" spans="1:14" s="2" customFormat="1" ht="15" customHeight="1" x14ac:dyDescent="0.25">
      <c r="A8" s="18"/>
      <c r="B8" s="516" t="s">
        <v>212</v>
      </c>
      <c r="C8" s="517"/>
      <c r="D8" s="517"/>
      <c r="E8" s="517"/>
      <c r="F8" s="517"/>
      <c r="G8" s="517"/>
      <c r="H8" s="517"/>
      <c r="I8" s="517"/>
      <c r="J8" s="518"/>
    </row>
    <row r="9" spans="1:14" s="2" customFormat="1" ht="28.5" customHeight="1" thickBot="1" x14ac:dyDescent="0.3">
      <c r="A9" s="18"/>
      <c r="B9" s="613" t="s">
        <v>269</v>
      </c>
      <c r="C9" s="614"/>
      <c r="D9" s="614"/>
      <c r="E9" s="614"/>
      <c r="F9" s="614"/>
      <c r="G9" s="614"/>
      <c r="H9" s="614"/>
      <c r="I9" s="614"/>
      <c r="J9" s="615"/>
    </row>
    <row r="10" spans="1:14" s="2" customFormat="1" ht="41.25" customHeight="1" x14ac:dyDescent="0.25">
      <c r="A10" s="18"/>
      <c r="B10" s="610"/>
      <c r="C10" s="611"/>
      <c r="D10" s="611"/>
      <c r="E10" s="611"/>
      <c r="F10" s="611"/>
      <c r="G10" s="611"/>
      <c r="H10" s="611"/>
      <c r="I10" s="611"/>
      <c r="J10" s="612"/>
    </row>
    <row r="11" spans="1:14" s="2" customFormat="1" ht="20.100000000000001" customHeight="1" x14ac:dyDescent="0.25">
      <c r="A11" s="18"/>
      <c r="B11" s="237"/>
      <c r="C11" s="508" t="s">
        <v>75</v>
      </c>
      <c r="D11" s="508" t="s">
        <v>74</v>
      </c>
      <c r="E11" s="622" t="s">
        <v>58</v>
      </c>
      <c r="F11" s="74"/>
      <c r="G11" s="498" t="s">
        <v>21</v>
      </c>
      <c r="H11" s="499"/>
      <c r="I11" s="500"/>
      <c r="J11" s="605" t="s">
        <v>60</v>
      </c>
      <c r="K11"/>
      <c r="L11"/>
      <c r="M11"/>
      <c r="N11"/>
    </row>
    <row r="12" spans="1:14" s="2" customFormat="1" ht="20.100000000000001" customHeight="1" x14ac:dyDescent="0.25">
      <c r="A12" s="18"/>
      <c r="B12" s="215"/>
      <c r="C12" s="504"/>
      <c r="D12" s="504"/>
      <c r="E12" s="623"/>
      <c r="F12" s="623" t="s">
        <v>143</v>
      </c>
      <c r="G12" s="380" t="s">
        <v>0</v>
      </c>
      <c r="H12" s="381"/>
      <c r="I12" s="506" t="s">
        <v>144</v>
      </c>
      <c r="J12" s="625"/>
      <c r="K12"/>
      <c r="L12"/>
      <c r="M12"/>
      <c r="N12"/>
    </row>
    <row r="13" spans="1:14" s="2" customFormat="1" ht="19.5" customHeight="1" x14ac:dyDescent="0.25">
      <c r="A13" s="18"/>
      <c r="B13" s="221"/>
      <c r="C13" s="505"/>
      <c r="D13" s="505"/>
      <c r="E13" s="624"/>
      <c r="F13" s="624"/>
      <c r="G13" s="382" t="s">
        <v>3</v>
      </c>
      <c r="H13" s="382" t="s">
        <v>27</v>
      </c>
      <c r="I13" s="507"/>
      <c r="J13" s="606"/>
    </row>
    <row r="14" spans="1:14" s="2" customFormat="1" ht="15" x14ac:dyDescent="0.25">
      <c r="A14" s="19"/>
      <c r="B14" s="238" t="s">
        <v>9</v>
      </c>
      <c r="C14" s="616"/>
      <c r="D14" s="616"/>
      <c r="E14" s="616"/>
      <c r="F14" s="617"/>
      <c r="G14" s="616"/>
      <c r="H14" s="616"/>
      <c r="I14" s="616"/>
      <c r="J14" s="618"/>
    </row>
    <row r="15" spans="1:14" s="2" customFormat="1" ht="15" x14ac:dyDescent="0.25">
      <c r="A15" s="19"/>
      <c r="B15" s="224" t="s">
        <v>163</v>
      </c>
      <c r="C15" s="17"/>
      <c r="D15" s="17"/>
      <c r="E15" s="17"/>
      <c r="F15" s="68">
        <f>IF(C15&lt;&gt;0,((E15-C15)/C15),0)</f>
        <v>0</v>
      </c>
      <c r="G15" s="393"/>
      <c r="H15" s="393" t="e">
        <f>(+G15/12)/'8-Annual Budget'!$J$13</f>
        <v>#DIV/0!</v>
      </c>
      <c r="I15" s="394" t="e">
        <f>(+G15-C15)/C15</f>
        <v>#DIV/0!</v>
      </c>
      <c r="J15" s="203"/>
    </row>
    <row r="16" spans="1:14" s="2" customFormat="1" ht="15" x14ac:dyDescent="0.25">
      <c r="A16" s="19"/>
      <c r="B16" s="224" t="s">
        <v>164</v>
      </c>
      <c r="C16" s="3"/>
      <c r="D16" s="3"/>
      <c r="E16" s="3"/>
      <c r="F16" s="68">
        <f t="shared" ref="F16:F18" si="0">IF(C16&lt;&gt;0,((E16-C16)/C16),0)</f>
        <v>0</v>
      </c>
      <c r="G16" s="390"/>
      <c r="H16" s="393" t="e">
        <f>(+G16/12)/'8-Annual Budget'!$J$13</f>
        <v>#DIV/0!</v>
      </c>
      <c r="I16" s="394" t="e">
        <f t="shared" ref="I16:I19" si="1">(+G16-C16)/C16</f>
        <v>#DIV/0!</v>
      </c>
      <c r="J16" s="203"/>
    </row>
    <row r="17" spans="1:23" s="2" customFormat="1" ht="15" x14ac:dyDescent="0.25">
      <c r="A17" s="19"/>
      <c r="B17" s="224" t="s">
        <v>8</v>
      </c>
      <c r="C17" s="3"/>
      <c r="D17" s="3"/>
      <c r="E17" s="3"/>
      <c r="F17" s="68">
        <f t="shared" si="0"/>
        <v>0</v>
      </c>
      <c r="G17" s="390"/>
      <c r="H17" s="393" t="e">
        <f>(+G17/12)/'8-Annual Budget'!$J$13</f>
        <v>#DIV/0!</v>
      </c>
      <c r="I17" s="394" t="e">
        <f t="shared" si="1"/>
        <v>#DIV/0!</v>
      </c>
      <c r="J17" s="203"/>
    </row>
    <row r="18" spans="1:23" s="2" customFormat="1" ht="15" x14ac:dyDescent="0.25">
      <c r="A18" s="19"/>
      <c r="B18" s="224" t="s">
        <v>88</v>
      </c>
      <c r="C18" s="3"/>
      <c r="D18" s="3"/>
      <c r="E18" s="3"/>
      <c r="F18" s="68">
        <f t="shared" si="0"/>
        <v>0</v>
      </c>
      <c r="G18" s="390"/>
      <c r="H18" s="393" t="e">
        <f>(+G18/12)/'8-Annual Budget'!$J$13</f>
        <v>#DIV/0!</v>
      </c>
      <c r="I18" s="394" t="e">
        <f t="shared" si="1"/>
        <v>#DIV/0!</v>
      </c>
      <c r="J18" s="203"/>
    </row>
    <row r="19" spans="1:23" s="2" customFormat="1" ht="15" x14ac:dyDescent="0.25">
      <c r="A19" s="18"/>
      <c r="B19" s="239" t="s">
        <v>90</v>
      </c>
      <c r="C19" s="12">
        <f>C15+C16+C17-C18</f>
        <v>0</v>
      </c>
      <c r="D19" s="12">
        <f t="shared" ref="D19:G19" si="2">D15+D16+D17-D18</f>
        <v>0</v>
      </c>
      <c r="E19" s="12">
        <f t="shared" si="2"/>
        <v>0</v>
      </c>
      <c r="F19" s="68">
        <f t="shared" ref="F19" si="3">IF(C19&lt;&gt;0,((E19-C19)/C19),0)</f>
        <v>0</v>
      </c>
      <c r="G19" s="287">
        <f t="shared" si="2"/>
        <v>0</v>
      </c>
      <c r="H19" s="393" t="e">
        <f>(+G19/12)/'8-Annual Budget'!$J$13</f>
        <v>#DIV/0!</v>
      </c>
      <c r="I19" s="377" t="e">
        <f t="shared" si="1"/>
        <v>#DIV/0!</v>
      </c>
      <c r="J19" s="240"/>
      <c r="K19"/>
      <c r="L19"/>
      <c r="M19"/>
      <c r="N19"/>
    </row>
    <row r="20" spans="1:23" s="2" customFormat="1" ht="15" x14ac:dyDescent="0.25">
      <c r="A20" s="18"/>
      <c r="B20" s="222" t="s">
        <v>7</v>
      </c>
      <c r="C20" s="619"/>
      <c r="D20" s="620"/>
      <c r="E20" s="620"/>
      <c r="F20" s="620"/>
      <c r="G20" s="620"/>
      <c r="H20" s="620"/>
      <c r="I20" s="621"/>
      <c r="J20" s="241"/>
      <c r="M20"/>
      <c r="N20"/>
      <c r="O20"/>
      <c r="P20"/>
      <c r="Q20"/>
      <c r="R20"/>
      <c r="S20"/>
      <c r="T20"/>
      <c r="U20"/>
      <c r="V20"/>
      <c r="W20"/>
    </row>
    <row r="21" spans="1:23" s="2" customFormat="1" ht="15" x14ac:dyDescent="0.25">
      <c r="A21" s="18"/>
      <c r="B21" s="224" t="s">
        <v>4</v>
      </c>
      <c r="C21" s="17"/>
      <c r="D21" s="17"/>
      <c r="E21" s="17"/>
      <c r="F21" s="68">
        <f t="shared" ref="F21:F24" si="4">IF(C21&lt;&gt;0,((E21-C21)/C21),0)</f>
        <v>0</v>
      </c>
      <c r="G21" s="393"/>
      <c r="H21" s="393" t="e">
        <f>(+G21/12)/'8-Annual Budget'!$J$13</f>
        <v>#DIV/0!</v>
      </c>
      <c r="I21" s="394" t="e">
        <f t="shared" ref="I21:I26" si="5">(+G21-C21)/C21</f>
        <v>#DIV/0!</v>
      </c>
      <c r="J21" s="203"/>
      <c r="M21"/>
      <c r="N21"/>
      <c r="P21"/>
      <c r="Q21"/>
      <c r="R21"/>
      <c r="S21"/>
      <c r="T21"/>
      <c r="U21"/>
      <c r="V21"/>
      <c r="W21"/>
    </row>
    <row r="22" spans="1:23" s="2" customFormat="1" ht="15" x14ac:dyDescent="0.25">
      <c r="A22" s="18"/>
      <c r="B22" s="224" t="s">
        <v>165</v>
      </c>
      <c r="C22" s="3"/>
      <c r="D22" s="231"/>
      <c r="E22" s="3"/>
      <c r="F22" s="68">
        <f t="shared" si="4"/>
        <v>0</v>
      </c>
      <c r="G22" s="390"/>
      <c r="H22" s="393" t="e">
        <f>(+G22/12)/'8-Annual Budget'!$J$13</f>
        <v>#DIV/0!</v>
      </c>
      <c r="I22" s="394" t="e">
        <f t="shared" si="5"/>
        <v>#DIV/0!</v>
      </c>
      <c r="J22" s="203"/>
    </row>
    <row r="23" spans="1:23" s="2" customFormat="1" ht="15" x14ac:dyDescent="0.25">
      <c r="A23" s="18"/>
      <c r="B23" s="224" t="s">
        <v>5</v>
      </c>
      <c r="C23" s="3"/>
      <c r="D23" s="3"/>
      <c r="E23" s="3"/>
      <c r="F23" s="68">
        <f t="shared" si="4"/>
        <v>0</v>
      </c>
      <c r="G23" s="390"/>
      <c r="H23" s="393" t="e">
        <f>(+G23/12)/'8-Annual Budget'!$J$13</f>
        <v>#DIV/0!</v>
      </c>
      <c r="I23" s="394" t="e">
        <f t="shared" si="5"/>
        <v>#DIV/0!</v>
      </c>
      <c r="J23" s="203"/>
    </row>
    <row r="24" spans="1:23" s="2" customFormat="1" ht="15" x14ac:dyDescent="0.25">
      <c r="A24" s="18"/>
      <c r="B24" s="224" t="s">
        <v>6</v>
      </c>
      <c r="C24" s="3"/>
      <c r="D24" s="3"/>
      <c r="E24" s="3"/>
      <c r="F24" s="68">
        <f t="shared" si="4"/>
        <v>0</v>
      </c>
      <c r="G24" s="390"/>
      <c r="H24" s="393" t="e">
        <f>(+G24/12)/'8-Annual Budget'!$J$13</f>
        <v>#DIV/0!</v>
      </c>
      <c r="I24" s="394" t="e">
        <f t="shared" si="5"/>
        <v>#DIV/0!</v>
      </c>
      <c r="J24" s="203"/>
    </row>
    <row r="25" spans="1:23" s="2" customFormat="1" ht="15" x14ac:dyDescent="0.25">
      <c r="A25" s="19"/>
      <c r="B25" s="239" t="s">
        <v>159</v>
      </c>
      <c r="C25" s="12">
        <f>SUM(C21:C24)</f>
        <v>0</v>
      </c>
      <c r="D25" s="12">
        <f>SUM(D21:D24)</f>
        <v>0</v>
      </c>
      <c r="E25" s="12">
        <f>SUM(E21:E24)</f>
        <v>0</v>
      </c>
      <c r="F25" s="68">
        <f t="shared" ref="F25:F26" si="6">IF(C25&lt;&gt;0,((E25-C25)/C25),0)</f>
        <v>0</v>
      </c>
      <c r="G25" s="287">
        <f>SUM(G21:G24)</f>
        <v>0</v>
      </c>
      <c r="H25" s="393" t="e">
        <f>(+G25/12)/'8-Annual Budget'!$J$13</f>
        <v>#DIV/0!</v>
      </c>
      <c r="I25" s="377" t="e">
        <f t="shared" si="5"/>
        <v>#DIV/0!</v>
      </c>
      <c r="J25" s="242"/>
      <c r="K25" s="39"/>
    </row>
    <row r="26" spans="1:23" s="2" customFormat="1" ht="15.75" thickBot="1" x14ac:dyDescent="0.3">
      <c r="A26" s="18"/>
      <c r="B26" s="243" t="s">
        <v>126</v>
      </c>
      <c r="C26" s="244">
        <f>C19-C25</f>
        <v>0</v>
      </c>
      <c r="D26" s="244">
        <f t="shared" ref="D26:E26" si="7">D19-D25</f>
        <v>0</v>
      </c>
      <c r="E26" s="244">
        <f t="shared" si="7"/>
        <v>0</v>
      </c>
      <c r="F26" s="245">
        <f t="shared" si="6"/>
        <v>0</v>
      </c>
      <c r="G26" s="290">
        <f>G19-G25</f>
        <v>0</v>
      </c>
      <c r="H26" s="395" t="e">
        <f>(+G26/12)/'8-Annual Budget'!$J$13</f>
        <v>#DIV/0!</v>
      </c>
      <c r="I26" s="396" t="e">
        <f t="shared" si="5"/>
        <v>#DIV/0!</v>
      </c>
      <c r="J26" s="227"/>
    </row>
    <row r="31" spans="1:23" ht="15" x14ac:dyDescent="0.2">
      <c r="K31" s="76"/>
    </row>
    <row r="38" spans="5:5" x14ac:dyDescent="0.2">
      <c r="E38" s="75"/>
    </row>
  </sheetData>
  <sheetProtection password="CCD9" sheet="1" selectLockedCells="1"/>
  <mergeCells count="16">
    <mergeCell ref="C14:J14"/>
    <mergeCell ref="G11:I11"/>
    <mergeCell ref="C20:I20"/>
    <mergeCell ref="C11:C13"/>
    <mergeCell ref="D11:D13"/>
    <mergeCell ref="E11:E13"/>
    <mergeCell ref="J11:J13"/>
    <mergeCell ref="F12:F13"/>
    <mergeCell ref="I12:I13"/>
    <mergeCell ref="B10:J10"/>
    <mergeCell ref="F1:J4"/>
    <mergeCell ref="B5:J5"/>
    <mergeCell ref="B7:J7"/>
    <mergeCell ref="B8:J8"/>
    <mergeCell ref="B9:J9"/>
    <mergeCell ref="B6:J6"/>
  </mergeCells>
  <conditionalFormatting sqref="J15:J18">
    <cfRule type="expression" dxfId="77" priority="9">
      <formula>AND(E15-C15&lt;-500, F15&lt;-5%)</formula>
    </cfRule>
    <cfRule type="expression" dxfId="76" priority="10">
      <formula>AND(E15-C15&gt;500, F15&gt;5%)</formula>
    </cfRule>
  </conditionalFormatting>
  <conditionalFormatting sqref="J21:J24">
    <cfRule type="expression" dxfId="75" priority="7">
      <formula>AND(E21-C21&lt;-500, F21&lt;-5%)</formula>
    </cfRule>
    <cfRule type="expression" dxfId="74" priority="8">
      <formula>AND(E21-C21&gt;500, F21&gt;5%)</formula>
    </cfRule>
  </conditionalFormatting>
  <conditionalFormatting sqref="F15:F18">
    <cfRule type="expression" dxfId="73" priority="5">
      <formula>AND(E15-C15&gt;500, F15&gt;5%)</formula>
    </cfRule>
    <cfRule type="expression" dxfId="72" priority="6">
      <formula>AND(E15-C15&lt;-500, F15&lt;-5%)</formula>
    </cfRule>
  </conditionalFormatting>
  <conditionalFormatting sqref="F21:F24">
    <cfRule type="expression" dxfId="71" priority="1">
      <formula>AND(E21-C21&gt;500, F21&gt;5%)</formula>
    </cfRule>
    <cfRule type="expression" dxfId="70" priority="2">
      <formula>AND(E21-C21&lt;-500, F21&lt;-5%)</formula>
    </cfRule>
  </conditionalFormatting>
  <pageMargins left="0.7" right="0.7" top="0.75" bottom="0.75" header="0.3" footer="0.3"/>
  <pageSetup scale="6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50" r:id="rId4" name="Check Box 6">
              <controlPr defaultSize="0" autoFill="0" autoLine="0" autoPict="0">
                <anchor moveWithCells="1">
                  <from>
                    <xdr:col>1</xdr:col>
                    <xdr:colOff>38100</xdr:colOff>
                    <xdr:row>9</xdr:row>
                    <xdr:rowOff>114300</xdr:rowOff>
                  </from>
                  <to>
                    <xdr:col>9</xdr:col>
                    <xdr:colOff>1228725</xdr:colOff>
                    <xdr:row>9</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W113"/>
  <sheetViews>
    <sheetView tabSelected="1" zoomScale="90" zoomScaleNormal="90" workbookViewId="0">
      <selection activeCell="D82" sqref="D82"/>
    </sheetView>
  </sheetViews>
  <sheetFormatPr defaultColWidth="9.140625" defaultRowHeight="15" x14ac:dyDescent="0.25"/>
  <cols>
    <col min="1" max="1" width="2.7109375" style="1" customWidth="1"/>
    <col min="2" max="2" width="60.28515625" style="2" customWidth="1"/>
    <col min="3" max="3" width="10.85546875" style="2" customWidth="1"/>
    <col min="4" max="5" width="10.5703125" style="2" customWidth="1"/>
    <col min="6" max="6" width="11.85546875" style="2" customWidth="1"/>
    <col min="7" max="8" width="10.7109375" style="2" customWidth="1"/>
    <col min="9" max="9" width="13" style="2" bestFit="1" customWidth="1"/>
    <col min="10" max="10" width="50.7109375" style="2" customWidth="1"/>
    <col min="11" max="16384" width="9.140625" style="2"/>
  </cols>
  <sheetData>
    <row r="1" spans="1:16" ht="15" customHeight="1" x14ac:dyDescent="0.25">
      <c r="A1" s="18"/>
      <c r="B1" s="21"/>
      <c r="C1" s="22"/>
      <c r="D1" s="22"/>
      <c r="E1" s="23"/>
      <c r="F1" s="486" t="s">
        <v>28</v>
      </c>
      <c r="G1" s="486"/>
      <c r="H1" s="486"/>
      <c r="I1" s="486"/>
      <c r="J1" s="487"/>
    </row>
    <row r="2" spans="1:16" ht="15" customHeight="1" x14ac:dyDescent="0.25">
      <c r="A2" s="18"/>
      <c r="B2" s="24"/>
      <c r="C2" s="11"/>
      <c r="D2" s="11"/>
      <c r="E2" s="25"/>
      <c r="F2" s="488"/>
      <c r="G2" s="488"/>
      <c r="H2" s="488"/>
      <c r="I2" s="488"/>
      <c r="J2" s="489"/>
    </row>
    <row r="3" spans="1:16" ht="15" customHeight="1" x14ac:dyDescent="0.25">
      <c r="A3" s="18"/>
      <c r="B3" s="24"/>
      <c r="C3" s="11"/>
      <c r="D3" s="11"/>
      <c r="E3" s="25"/>
      <c r="F3" s="488"/>
      <c r="G3" s="488"/>
      <c r="H3" s="488"/>
      <c r="I3" s="488"/>
      <c r="J3" s="489"/>
    </row>
    <row r="4" spans="1:16" ht="15.75" customHeight="1" thickBot="1" x14ac:dyDescent="0.3">
      <c r="A4" s="18"/>
      <c r="B4" s="26"/>
      <c r="C4" s="27"/>
      <c r="D4" s="27"/>
      <c r="E4" s="27"/>
      <c r="F4" s="490"/>
      <c r="G4" s="490"/>
      <c r="H4" s="490"/>
      <c r="I4" s="490"/>
      <c r="J4" s="491"/>
    </row>
    <row r="5" spans="1:16" ht="15" customHeight="1" x14ac:dyDescent="0.25">
      <c r="A5" s="18"/>
      <c r="B5" s="510" t="s">
        <v>59</v>
      </c>
      <c r="C5" s="511"/>
      <c r="D5" s="511"/>
      <c r="E5" s="511"/>
      <c r="F5" s="511"/>
      <c r="G5" s="511"/>
      <c r="H5" s="511"/>
      <c r="I5" s="511"/>
      <c r="J5" s="512"/>
    </row>
    <row r="6" spans="1:16" ht="15" customHeight="1" x14ac:dyDescent="0.25">
      <c r="A6" s="18"/>
      <c r="B6" s="513" t="s">
        <v>83</v>
      </c>
      <c r="C6" s="514"/>
      <c r="D6" s="514"/>
      <c r="E6" s="514"/>
      <c r="F6" s="514"/>
      <c r="G6" s="514"/>
      <c r="H6" s="514"/>
      <c r="I6" s="514"/>
      <c r="J6" s="515"/>
    </row>
    <row r="7" spans="1:16" ht="15" customHeight="1" x14ac:dyDescent="0.25">
      <c r="A7" s="18"/>
      <c r="B7" s="516" t="s">
        <v>212</v>
      </c>
      <c r="C7" s="517"/>
      <c r="D7" s="517"/>
      <c r="E7" s="517"/>
      <c r="F7" s="517"/>
      <c r="G7" s="517"/>
      <c r="H7" s="517"/>
      <c r="I7" s="517"/>
      <c r="J7" s="518"/>
    </row>
    <row r="8" spans="1:16" ht="32.25" customHeight="1" x14ac:dyDescent="0.25">
      <c r="A8" s="18"/>
      <c r="B8" s="636" t="s">
        <v>146</v>
      </c>
      <c r="C8" s="637"/>
      <c r="D8" s="637"/>
      <c r="E8" s="637"/>
      <c r="F8" s="637"/>
      <c r="G8" s="637"/>
      <c r="H8" s="637"/>
      <c r="I8" s="637"/>
      <c r="J8" s="638"/>
    </row>
    <row r="9" spans="1:16" ht="15.75" customHeight="1" x14ac:dyDescent="0.25">
      <c r="A9" s="18"/>
      <c r="B9" s="516" t="s">
        <v>269</v>
      </c>
      <c r="C9" s="517"/>
      <c r="D9" s="517"/>
      <c r="E9" s="517"/>
      <c r="F9" s="517"/>
      <c r="G9" s="517"/>
      <c r="H9" s="517"/>
      <c r="I9" s="517"/>
      <c r="J9" s="518"/>
    </row>
    <row r="10" spans="1:16" ht="15.75" customHeight="1" x14ac:dyDescent="0.25">
      <c r="A10" s="18"/>
      <c r="B10" s="516" t="s">
        <v>288</v>
      </c>
      <c r="C10" s="517"/>
      <c r="D10" s="517"/>
      <c r="E10" s="517"/>
      <c r="F10" s="517"/>
      <c r="G10" s="517"/>
      <c r="H10" s="517"/>
      <c r="I10" s="517"/>
      <c r="J10" s="518"/>
    </row>
    <row r="11" spans="1:16" ht="15.75" thickBot="1" x14ac:dyDescent="0.3">
      <c r="A11" s="18"/>
      <c r="B11" s="613" t="s">
        <v>219</v>
      </c>
      <c r="C11" s="614"/>
      <c r="D11" s="614"/>
      <c r="E11" s="614"/>
      <c r="F11" s="614"/>
      <c r="G11" s="614"/>
      <c r="H11" s="614"/>
      <c r="I11" s="614"/>
      <c r="J11" s="615"/>
    </row>
    <row r="12" spans="1:16" x14ac:dyDescent="0.25">
      <c r="A12" s="18"/>
      <c r="B12" s="196" t="s">
        <v>52</v>
      </c>
      <c r="C12" s="642">
        <f>'4-Mgmt Svcs Addendum A'!C12:G12</f>
        <v>0</v>
      </c>
      <c r="D12" s="643"/>
      <c r="E12" s="643"/>
      <c r="F12" s="643"/>
      <c r="G12" s="644"/>
      <c r="H12" s="114" t="s">
        <v>53</v>
      </c>
      <c r="I12" s="115"/>
      <c r="J12" s="271">
        <f>'4-Mgmt Svcs Addendum A'!J12</f>
        <v>0</v>
      </c>
    </row>
    <row r="13" spans="1:16" x14ac:dyDescent="0.25">
      <c r="A13" s="18"/>
      <c r="B13" s="197" t="s">
        <v>97</v>
      </c>
      <c r="C13" s="642">
        <f>'4-Mgmt Svcs Addendum A'!C13:G13</f>
        <v>0</v>
      </c>
      <c r="D13" s="643"/>
      <c r="E13" s="643"/>
      <c r="F13" s="643"/>
      <c r="G13" s="644"/>
      <c r="H13" s="529" t="s">
        <v>54</v>
      </c>
      <c r="I13" s="530"/>
      <c r="J13" s="271">
        <f>'4-Mgmt Svcs Addendum A'!J13</f>
        <v>0</v>
      </c>
    </row>
    <row r="14" spans="1:16" ht="15" customHeight="1" x14ac:dyDescent="0.25">
      <c r="A14" s="18"/>
      <c r="B14" s="198" t="s">
        <v>56</v>
      </c>
      <c r="C14" s="642">
        <f>'4-Mgmt Svcs Addendum A'!C14:G14</f>
        <v>0</v>
      </c>
      <c r="D14" s="643"/>
      <c r="E14" s="643"/>
      <c r="F14" s="643"/>
      <c r="G14" s="644"/>
      <c r="H14" s="268"/>
      <c r="I14" s="268"/>
      <c r="J14" s="246"/>
      <c r="K14"/>
      <c r="L14"/>
      <c r="M14"/>
      <c r="N14"/>
      <c r="O14"/>
      <c r="P14"/>
    </row>
    <row r="15" spans="1:16" ht="15" customHeight="1" x14ac:dyDescent="0.25">
      <c r="A15" s="18"/>
      <c r="B15" s="199" t="s">
        <v>62</v>
      </c>
      <c r="C15" s="642">
        <f>'4-Mgmt Svcs Addendum A'!C15:G15</f>
        <v>0</v>
      </c>
      <c r="D15" s="643"/>
      <c r="E15" s="643"/>
      <c r="F15" s="643"/>
      <c r="G15" s="644"/>
      <c r="H15" s="105" t="s">
        <v>61</v>
      </c>
      <c r="I15" s="187"/>
      <c r="J15" s="275"/>
    </row>
    <row r="16" spans="1:16" ht="15" customHeight="1" x14ac:dyDescent="0.25">
      <c r="A16" s="18"/>
      <c r="B16" s="200" t="s">
        <v>57</v>
      </c>
      <c r="C16" s="642">
        <f>'4-Mgmt Svcs Addendum A'!C16:G16</f>
        <v>0</v>
      </c>
      <c r="D16" s="643"/>
      <c r="E16" s="643"/>
      <c r="F16" s="643"/>
      <c r="G16" s="644"/>
      <c r="H16" s="538" t="s">
        <v>63</v>
      </c>
      <c r="I16" s="539"/>
      <c r="J16" s="272">
        <f>'4-Mgmt Svcs Addendum A'!J16</f>
        <v>0</v>
      </c>
      <c r="K16"/>
      <c r="L16"/>
      <c r="M16"/>
      <c r="N16"/>
    </row>
    <row r="17" spans="1:14" ht="15" customHeight="1" x14ac:dyDescent="0.25">
      <c r="A17" s="18"/>
      <c r="B17" s="200" t="s">
        <v>98</v>
      </c>
      <c r="C17" s="642">
        <f>'4-Mgmt Svcs Addendum A'!C17:G17</f>
        <v>0</v>
      </c>
      <c r="D17" s="643"/>
      <c r="E17" s="643"/>
      <c r="F17" s="643"/>
      <c r="G17" s="644"/>
      <c r="H17" s="538" t="s">
        <v>64</v>
      </c>
      <c r="I17" s="539"/>
      <c r="J17" s="272">
        <f>'4-Mgmt Svcs Addendum A'!J17</f>
        <v>0</v>
      </c>
      <c r="K17"/>
      <c r="L17"/>
      <c r="M17"/>
      <c r="N17"/>
    </row>
    <row r="18" spans="1:14" ht="20.100000000000001" customHeight="1" x14ac:dyDescent="0.25">
      <c r="A18" s="18"/>
      <c r="B18" s="201" t="s">
        <v>55</v>
      </c>
      <c r="C18" s="642">
        <f>'4-Mgmt Svcs Addendum A'!C18:G18</f>
        <v>0</v>
      </c>
      <c r="D18" s="643"/>
      <c r="E18" s="643"/>
      <c r="F18" s="643"/>
      <c r="G18" s="644"/>
      <c r="H18" s="269"/>
      <c r="I18" s="270"/>
      <c r="J18" s="276"/>
      <c r="K18"/>
      <c r="L18"/>
      <c r="M18"/>
      <c r="N18"/>
    </row>
    <row r="19" spans="1:14" ht="20.100000000000001" customHeight="1" x14ac:dyDescent="0.25">
      <c r="A19" s="18"/>
      <c r="B19" s="237"/>
      <c r="C19" s="508" t="s">
        <v>75</v>
      </c>
      <c r="D19" s="508" t="s">
        <v>74</v>
      </c>
      <c r="E19" s="508" t="s">
        <v>58</v>
      </c>
      <c r="F19" s="89"/>
      <c r="G19" s="498" t="s">
        <v>21</v>
      </c>
      <c r="H19" s="499"/>
      <c r="I19" s="500"/>
      <c r="J19" s="625" t="s">
        <v>60</v>
      </c>
      <c r="K19"/>
      <c r="L19"/>
      <c r="M19"/>
      <c r="N19"/>
    </row>
    <row r="20" spans="1:14" ht="20.100000000000001" customHeight="1" x14ac:dyDescent="0.25">
      <c r="A20" s="18"/>
      <c r="B20" s="215"/>
      <c r="C20" s="504"/>
      <c r="D20" s="504"/>
      <c r="E20" s="504"/>
      <c r="F20" s="504" t="s">
        <v>143</v>
      </c>
      <c r="G20" s="380" t="s">
        <v>0</v>
      </c>
      <c r="H20" s="381"/>
      <c r="I20" s="506" t="s">
        <v>144</v>
      </c>
      <c r="J20" s="625"/>
    </row>
    <row r="21" spans="1:14" ht="21" customHeight="1" thickBot="1" x14ac:dyDescent="0.3">
      <c r="A21" s="18"/>
      <c r="B21" s="216"/>
      <c r="C21" s="600"/>
      <c r="D21" s="600"/>
      <c r="E21" s="600"/>
      <c r="F21" s="600"/>
      <c r="G21" s="397" t="s">
        <v>3</v>
      </c>
      <c r="H21" s="397" t="s">
        <v>27</v>
      </c>
      <c r="I21" s="632"/>
      <c r="J21" s="631"/>
    </row>
    <row r="22" spans="1:14" x14ac:dyDescent="0.25">
      <c r="A22" s="19"/>
      <c r="B22" s="595" t="s">
        <v>123</v>
      </c>
      <c r="C22" s="596"/>
      <c r="D22" s="596"/>
      <c r="E22" s="596"/>
      <c r="F22" s="596"/>
      <c r="G22" s="596"/>
      <c r="H22" s="596"/>
      <c r="I22" s="596"/>
      <c r="J22" s="597"/>
    </row>
    <row r="23" spans="1:14" x14ac:dyDescent="0.25">
      <c r="A23" s="19"/>
      <c r="B23" s="238" t="s">
        <v>213</v>
      </c>
      <c r="C23" s="188"/>
      <c r="D23" s="66"/>
      <c r="E23" s="66"/>
      <c r="F23" s="66"/>
      <c r="G23" s="66"/>
      <c r="H23" s="66"/>
      <c r="I23" s="66"/>
      <c r="J23" s="247"/>
    </row>
    <row r="24" spans="1:14" x14ac:dyDescent="0.25">
      <c r="A24" s="19"/>
      <c r="B24" s="104" t="s">
        <v>251</v>
      </c>
      <c r="C24" s="3"/>
      <c r="D24" s="3"/>
      <c r="E24" s="6"/>
      <c r="F24" s="68">
        <f>IF(C24&lt;&gt;0,((E24-C24)/C24),0)</f>
        <v>0</v>
      </c>
      <c r="G24" s="390"/>
      <c r="H24" s="390" t="e">
        <f>(+G24/12)/$J$13</f>
        <v>#DIV/0!</v>
      </c>
      <c r="I24" s="377" t="e">
        <f>(+G24-C24)/C24</f>
        <v>#DIV/0!</v>
      </c>
      <c r="J24" s="203"/>
      <c r="L24" s="70"/>
    </row>
    <row r="25" spans="1:14" x14ac:dyDescent="0.25">
      <c r="A25" s="19"/>
      <c r="B25" s="104" t="s">
        <v>147</v>
      </c>
      <c r="C25" s="73"/>
      <c r="D25" s="73"/>
      <c r="E25" s="6"/>
      <c r="F25" s="68">
        <f t="shared" ref="F25:F26" si="0">IF(C25&lt;&gt;0,((E25-C25)/C25),0)</f>
        <v>0</v>
      </c>
      <c r="G25" s="398"/>
      <c r="H25" s="390" t="e">
        <f t="shared" ref="H25:H26" si="1">(+G25/12)/$J$13</f>
        <v>#DIV/0!</v>
      </c>
      <c r="I25" s="377" t="e">
        <f t="shared" ref="I25:I26" si="2">(+G25-C25)/C25</f>
        <v>#DIV/0!</v>
      </c>
      <c r="J25" s="203"/>
    </row>
    <row r="26" spans="1:14" x14ac:dyDescent="0.25">
      <c r="A26" s="19"/>
      <c r="B26" s="463" t="s">
        <v>662</v>
      </c>
      <c r="C26" s="12">
        <f t="shared" ref="C26:D26" si="3">+C24-C25</f>
        <v>0</v>
      </c>
      <c r="D26" s="12">
        <f t="shared" si="3"/>
        <v>0</v>
      </c>
      <c r="E26" s="12">
        <f>+E24-E25</f>
        <v>0</v>
      </c>
      <c r="F26" s="68">
        <f t="shared" si="0"/>
        <v>0</v>
      </c>
      <c r="G26" s="287">
        <f>+G24-G25</f>
        <v>0</v>
      </c>
      <c r="H26" s="390" t="e">
        <f t="shared" si="1"/>
        <v>#DIV/0!</v>
      </c>
      <c r="I26" s="377" t="e">
        <f t="shared" si="2"/>
        <v>#DIV/0!</v>
      </c>
      <c r="J26" s="242"/>
    </row>
    <row r="27" spans="1:14" x14ac:dyDescent="0.25">
      <c r="A27" s="19"/>
      <c r="B27" s="464" t="s">
        <v>99</v>
      </c>
      <c r="C27" s="194"/>
      <c r="D27" s="195"/>
      <c r="E27" s="195"/>
      <c r="F27" s="195"/>
      <c r="G27" s="195"/>
      <c r="H27" s="195"/>
      <c r="I27" s="195"/>
      <c r="J27" s="248"/>
    </row>
    <row r="28" spans="1:14" x14ac:dyDescent="0.25">
      <c r="A28" s="19"/>
      <c r="B28" s="202" t="s">
        <v>663</v>
      </c>
      <c r="C28" s="17"/>
      <c r="D28" s="17"/>
      <c r="E28" s="17"/>
      <c r="F28" s="68">
        <f>IF(C28&lt;&gt;0,((E28-C28)/C28),0)</f>
        <v>0</v>
      </c>
      <c r="G28" s="393"/>
      <c r="H28" s="393" t="e">
        <f>(+G28/12)/$J$13</f>
        <v>#DIV/0!</v>
      </c>
      <c r="I28" s="394" t="e">
        <f>(+G28-C28)/C28</f>
        <v>#DIV/0!</v>
      </c>
      <c r="J28" s="203"/>
    </row>
    <row r="29" spans="1:14" x14ac:dyDescent="0.25">
      <c r="A29" s="19"/>
      <c r="B29" s="202" t="s">
        <v>22</v>
      </c>
      <c r="C29" s="12">
        <f>'5-RSC Addendum B'!C23</f>
        <v>0</v>
      </c>
      <c r="D29" s="12">
        <f>'5-RSC Addendum B'!D23</f>
        <v>0</v>
      </c>
      <c r="E29" s="12">
        <f>'5-RSC Addendum B'!E23</f>
        <v>0</v>
      </c>
      <c r="F29" s="68">
        <f t="shared" ref="F29:F35" si="4">IF(C29&lt;&gt;0,((E29-C29)/C29),0)</f>
        <v>0</v>
      </c>
      <c r="G29" s="287">
        <f>'5-RSC Addendum B'!G23</f>
        <v>0</v>
      </c>
      <c r="H29" s="393" t="e">
        <f t="shared" ref="H29:H31" si="5">(+G29/12)/$J$13</f>
        <v>#DIV/0!</v>
      </c>
      <c r="I29" s="394" t="e">
        <f t="shared" ref="I29:I31" si="6">(+G29-C29)/C29</f>
        <v>#DIV/0!</v>
      </c>
      <c r="J29" s="203"/>
    </row>
    <row r="30" spans="1:14" x14ac:dyDescent="0.25">
      <c r="A30" s="18"/>
      <c r="B30" s="202" t="s">
        <v>664</v>
      </c>
      <c r="C30" s="3"/>
      <c r="D30" s="3"/>
      <c r="E30" s="3"/>
      <c r="F30" s="68">
        <f t="shared" si="4"/>
        <v>0</v>
      </c>
      <c r="G30" s="390"/>
      <c r="H30" s="393" t="e">
        <f t="shared" si="5"/>
        <v>#DIV/0!</v>
      </c>
      <c r="I30" s="394" t="e">
        <f t="shared" si="6"/>
        <v>#DIV/0!</v>
      </c>
      <c r="J30" s="203"/>
    </row>
    <row r="31" spans="1:14" x14ac:dyDescent="0.25">
      <c r="A31" s="19"/>
      <c r="B31" s="463" t="s">
        <v>148</v>
      </c>
      <c r="C31" s="12">
        <f>SUM(C28:C30)</f>
        <v>0</v>
      </c>
      <c r="D31" s="12">
        <f>SUM(D28:D30)</f>
        <v>0</v>
      </c>
      <c r="E31" s="12">
        <f>SUM(E28:E30)</f>
        <v>0</v>
      </c>
      <c r="F31" s="68">
        <f t="shared" si="4"/>
        <v>0</v>
      </c>
      <c r="G31" s="287">
        <f>SUM(G28:G30)</f>
        <v>0</v>
      </c>
      <c r="H31" s="393" t="e">
        <f t="shared" si="5"/>
        <v>#DIV/0!</v>
      </c>
      <c r="I31" s="394" t="e">
        <f t="shared" si="6"/>
        <v>#DIV/0!</v>
      </c>
      <c r="J31" s="242"/>
    </row>
    <row r="32" spans="1:14" x14ac:dyDescent="0.25">
      <c r="A32" s="19"/>
      <c r="B32" s="465" t="s">
        <v>8</v>
      </c>
      <c r="C32" s="103"/>
      <c r="D32" s="119"/>
      <c r="E32" s="119"/>
      <c r="F32" s="119"/>
      <c r="G32" s="119"/>
      <c r="H32" s="119"/>
      <c r="I32" s="119"/>
      <c r="J32" s="248"/>
    </row>
    <row r="33" spans="1:14" x14ac:dyDescent="0.25">
      <c r="A33" s="19"/>
      <c r="B33" s="202" t="s">
        <v>665</v>
      </c>
      <c r="C33" s="17"/>
      <c r="D33" s="17"/>
      <c r="E33" s="118">
        <f>'6-Transaction Schedules'!F21</f>
        <v>0</v>
      </c>
      <c r="F33" s="68">
        <f t="shared" si="4"/>
        <v>0</v>
      </c>
      <c r="G33" s="336">
        <f>'6-Transaction Schedules'!F21</f>
        <v>0</v>
      </c>
      <c r="H33" s="393" t="e">
        <f>(+G33/12)/$J$13</f>
        <v>#DIV/0!</v>
      </c>
      <c r="I33" s="394" t="e">
        <f>(+G33-C33)/C33</f>
        <v>#DIV/0!</v>
      </c>
      <c r="J33" s="203"/>
    </row>
    <row r="34" spans="1:14" x14ac:dyDescent="0.25">
      <c r="A34" s="19"/>
      <c r="B34" s="202" t="s">
        <v>666</v>
      </c>
      <c r="C34" s="3"/>
      <c r="D34" s="3"/>
      <c r="E34" s="3"/>
      <c r="F34" s="68">
        <f t="shared" si="4"/>
        <v>0</v>
      </c>
      <c r="G34" s="390"/>
      <c r="H34" s="393" t="e">
        <f t="shared" ref="H34:H39" si="7">(+G34/12)/$J$13</f>
        <v>#DIV/0!</v>
      </c>
      <c r="I34" s="394" t="e">
        <f t="shared" ref="I34:I39" si="8">(+G34-C34)/C34</f>
        <v>#DIV/0!</v>
      </c>
      <c r="J34" s="203"/>
    </row>
    <row r="35" spans="1:14" x14ac:dyDescent="0.25">
      <c r="A35" s="19"/>
      <c r="B35" s="202" t="s">
        <v>667</v>
      </c>
      <c r="C35" s="3"/>
      <c r="D35" s="3"/>
      <c r="E35" s="3"/>
      <c r="F35" s="68">
        <f t="shared" si="4"/>
        <v>0</v>
      </c>
      <c r="G35" s="390"/>
      <c r="H35" s="393" t="e">
        <f t="shared" si="7"/>
        <v>#DIV/0!</v>
      </c>
      <c r="I35" s="394" t="e">
        <f t="shared" si="8"/>
        <v>#DIV/0!</v>
      </c>
      <c r="J35" s="203"/>
    </row>
    <row r="36" spans="1:14" x14ac:dyDescent="0.25">
      <c r="A36" s="19"/>
      <c r="B36" s="466" t="s">
        <v>92</v>
      </c>
      <c r="C36" s="12">
        <f>SUM(C33:C35)</f>
        <v>0</v>
      </c>
      <c r="D36" s="12">
        <f>SUM(D33:D35)</f>
        <v>0</v>
      </c>
      <c r="E36" s="12">
        <f>SUM(E33:E35)</f>
        <v>0</v>
      </c>
      <c r="F36" s="68">
        <f t="shared" ref="F36:F39" si="9">IF(C36&lt;&gt;0,((E36-C36)/C36),0)</f>
        <v>0</v>
      </c>
      <c r="G36" s="287">
        <f>SUM(G33:G35)</f>
        <v>0</v>
      </c>
      <c r="H36" s="393" t="e">
        <f t="shared" si="7"/>
        <v>#DIV/0!</v>
      </c>
      <c r="I36" s="394" t="e">
        <f t="shared" si="8"/>
        <v>#DIV/0!</v>
      </c>
      <c r="J36" s="250"/>
    </row>
    <row r="37" spans="1:14" x14ac:dyDescent="0.25">
      <c r="A37" s="19"/>
      <c r="B37" s="466" t="s">
        <v>91</v>
      </c>
      <c r="C37" s="12">
        <f>C26+C31+C36</f>
        <v>0</v>
      </c>
      <c r="D37" s="12">
        <f>D26+D31+D36</f>
        <v>0</v>
      </c>
      <c r="E37" s="12">
        <f>E26+E31+E36</f>
        <v>0</v>
      </c>
      <c r="F37" s="68">
        <f t="shared" si="9"/>
        <v>0</v>
      </c>
      <c r="G37" s="287">
        <f>G26+G31+G36</f>
        <v>0</v>
      </c>
      <c r="H37" s="393" t="e">
        <f t="shared" si="7"/>
        <v>#DIV/0!</v>
      </c>
      <c r="I37" s="394" t="e">
        <f t="shared" si="8"/>
        <v>#DIV/0!</v>
      </c>
      <c r="J37" s="250"/>
    </row>
    <row r="38" spans="1:14" x14ac:dyDescent="0.25">
      <c r="A38" s="19"/>
      <c r="B38" s="466" t="s">
        <v>668</v>
      </c>
      <c r="C38" s="12">
        <f>SUMIF(Sheet1!$A$1,TRUE,'7-Commercial Schedule'!C19)</f>
        <v>0</v>
      </c>
      <c r="D38" s="12">
        <f>SUMIF(Sheet1!$A$1,TRUE,'7-Commercial Schedule'!D19)</f>
        <v>0</v>
      </c>
      <c r="E38" s="12">
        <f>SUMIF(Sheet1!$A$1,TRUE,'7-Commercial Schedule'!E19)</f>
        <v>0</v>
      </c>
      <c r="F38" s="68">
        <f t="shared" si="9"/>
        <v>0</v>
      </c>
      <c r="G38" s="287">
        <f>SUMIF(Sheet1!A1,TRUE,'7-Commercial Schedule'!G19)</f>
        <v>0</v>
      </c>
      <c r="H38" s="393" t="e">
        <f t="shared" si="7"/>
        <v>#DIV/0!</v>
      </c>
      <c r="I38" s="394" t="e">
        <f t="shared" si="8"/>
        <v>#DIV/0!</v>
      </c>
      <c r="J38" s="250"/>
      <c r="K38"/>
      <c r="L38"/>
      <c r="M38"/>
      <c r="N38"/>
    </row>
    <row r="39" spans="1:14" x14ac:dyDescent="0.25">
      <c r="A39" s="18"/>
      <c r="B39" s="467" t="s">
        <v>89</v>
      </c>
      <c r="C39" s="12">
        <f>SUM(C37:C38)</f>
        <v>0</v>
      </c>
      <c r="D39" s="12">
        <f t="shared" ref="D39:E39" si="10">SUM(D37:D38)</f>
        <v>0</v>
      </c>
      <c r="E39" s="12">
        <f t="shared" si="10"/>
        <v>0</v>
      </c>
      <c r="F39" s="68">
        <f t="shared" si="9"/>
        <v>0</v>
      </c>
      <c r="G39" s="287">
        <f>SUM(G37:G38)</f>
        <v>0</v>
      </c>
      <c r="H39" s="393" t="e">
        <f t="shared" si="7"/>
        <v>#DIV/0!</v>
      </c>
      <c r="I39" s="394" t="e">
        <f t="shared" si="8"/>
        <v>#DIV/0!</v>
      </c>
      <c r="J39" s="251"/>
    </row>
    <row r="40" spans="1:14" x14ac:dyDescent="0.25">
      <c r="A40" s="19"/>
      <c r="B40" s="639" t="s">
        <v>122</v>
      </c>
      <c r="C40" s="640"/>
      <c r="D40" s="640"/>
      <c r="E40" s="640"/>
      <c r="F40" s="640"/>
      <c r="G40" s="640"/>
      <c r="H40" s="640"/>
      <c r="I40" s="640"/>
      <c r="J40" s="641"/>
    </row>
    <row r="41" spans="1:14" x14ac:dyDescent="0.25">
      <c r="A41" s="19"/>
      <c r="B41" s="465" t="s">
        <v>4</v>
      </c>
      <c r="C41" s="192"/>
      <c r="D41" s="193"/>
      <c r="E41" s="193"/>
      <c r="F41" s="193"/>
      <c r="G41" s="193"/>
      <c r="H41" s="193"/>
      <c r="I41" s="193"/>
      <c r="J41" s="252"/>
    </row>
    <row r="42" spans="1:14" x14ac:dyDescent="0.25">
      <c r="A42" s="19"/>
      <c r="B42" s="202" t="s">
        <v>669</v>
      </c>
      <c r="C42" s="17"/>
      <c r="D42" s="17"/>
      <c r="E42" s="17"/>
      <c r="F42" s="68">
        <f t="shared" ref="F42:F57" si="11">IF(C42&lt;&gt;0,((E42-C42)/C42),0)</f>
        <v>0</v>
      </c>
      <c r="G42" s="393"/>
      <c r="H42" s="393" t="e">
        <f>(+G42/12)/$J$13</f>
        <v>#DIV/0!</v>
      </c>
      <c r="I42" s="394" t="e">
        <f>(+G42-C42)/C42</f>
        <v>#DIV/0!</v>
      </c>
      <c r="J42" s="203"/>
    </row>
    <row r="43" spans="1:14" x14ac:dyDescent="0.25">
      <c r="A43" s="19"/>
      <c r="B43" s="202" t="s">
        <v>149</v>
      </c>
      <c r="C43" s="12">
        <f>'4-Mgmt Svcs Addendum A'!C29</f>
        <v>0</v>
      </c>
      <c r="D43" s="12">
        <f>'4-Mgmt Svcs Addendum A'!D29</f>
        <v>0</v>
      </c>
      <c r="E43" s="12">
        <f>'4-Mgmt Svcs Addendum A'!E29</f>
        <v>0</v>
      </c>
      <c r="F43" s="68">
        <f t="shared" si="11"/>
        <v>0</v>
      </c>
      <c r="G43" s="287">
        <f>'4-Mgmt Svcs Addendum A'!G29</f>
        <v>0</v>
      </c>
      <c r="H43" s="393" t="e">
        <f t="shared" ref="H43:H58" si="12">(+G43/12)/$J$13</f>
        <v>#DIV/0!</v>
      </c>
      <c r="I43" s="394" t="e">
        <f t="shared" ref="I43:I58" si="13">(+G43-C43)/C43</f>
        <v>#DIV/0!</v>
      </c>
      <c r="J43" s="203"/>
    </row>
    <row r="44" spans="1:14" x14ac:dyDescent="0.25">
      <c r="A44" s="19"/>
      <c r="B44" s="463" t="s">
        <v>150</v>
      </c>
      <c r="C44" s="14">
        <f>+SUM(C42:C43)</f>
        <v>0</v>
      </c>
      <c r="D44" s="14">
        <f>+SUM(D42:D43)</f>
        <v>0</v>
      </c>
      <c r="E44" s="14">
        <f>+SUM(E42:E43)</f>
        <v>0</v>
      </c>
      <c r="F44" s="68">
        <f t="shared" ref="F44:F58" si="14">IF(C44&lt;&gt;0,((E44-C44)/C44),0)</f>
        <v>0</v>
      </c>
      <c r="G44" s="288">
        <f>+SUM(G42:G43)</f>
        <v>0</v>
      </c>
      <c r="H44" s="393" t="e">
        <f t="shared" si="12"/>
        <v>#DIV/0!</v>
      </c>
      <c r="I44" s="394" t="e">
        <f t="shared" si="13"/>
        <v>#DIV/0!</v>
      </c>
      <c r="J44" s="217"/>
    </row>
    <row r="45" spans="1:14" x14ac:dyDescent="0.25">
      <c r="A45" s="19"/>
      <c r="B45" s="202" t="s">
        <v>670</v>
      </c>
      <c r="C45" s="3"/>
      <c r="D45" s="3"/>
      <c r="E45" s="3"/>
      <c r="F45" s="68">
        <f t="shared" si="11"/>
        <v>0</v>
      </c>
      <c r="G45" s="390"/>
      <c r="H45" s="393" t="e">
        <f t="shared" si="12"/>
        <v>#DIV/0!</v>
      </c>
      <c r="I45" s="394" t="e">
        <f t="shared" si="13"/>
        <v>#DIV/0!</v>
      </c>
      <c r="J45" s="203"/>
    </row>
    <row r="46" spans="1:14" x14ac:dyDescent="0.25">
      <c r="A46" s="19"/>
      <c r="B46" s="202" t="s">
        <v>671</v>
      </c>
      <c r="C46" s="3"/>
      <c r="D46" s="3"/>
      <c r="E46" s="3"/>
      <c r="F46" s="68">
        <f t="shared" si="11"/>
        <v>0</v>
      </c>
      <c r="G46" s="390"/>
      <c r="H46" s="393" t="e">
        <f t="shared" si="12"/>
        <v>#DIV/0!</v>
      </c>
      <c r="I46" s="394" t="e">
        <f t="shared" si="13"/>
        <v>#DIV/0!</v>
      </c>
      <c r="J46" s="203"/>
    </row>
    <row r="47" spans="1:14" x14ac:dyDescent="0.25">
      <c r="A47" s="19"/>
      <c r="B47" s="202" t="s">
        <v>672</v>
      </c>
      <c r="C47" s="3"/>
      <c r="D47" s="3"/>
      <c r="E47" s="3"/>
      <c r="F47" s="68">
        <f t="shared" si="11"/>
        <v>0</v>
      </c>
      <c r="G47" s="390"/>
      <c r="H47" s="393" t="e">
        <f t="shared" si="12"/>
        <v>#DIV/0!</v>
      </c>
      <c r="I47" s="394" t="e">
        <f t="shared" si="13"/>
        <v>#DIV/0!</v>
      </c>
      <c r="J47" s="203"/>
    </row>
    <row r="48" spans="1:14" x14ac:dyDescent="0.25">
      <c r="A48" s="19"/>
      <c r="B48" s="202" t="s">
        <v>673</v>
      </c>
      <c r="C48" s="3"/>
      <c r="D48" s="3"/>
      <c r="E48" s="3"/>
      <c r="F48" s="68">
        <f t="shared" si="11"/>
        <v>0</v>
      </c>
      <c r="G48" s="390"/>
      <c r="H48" s="393" t="e">
        <f t="shared" si="12"/>
        <v>#DIV/0!</v>
      </c>
      <c r="I48" s="394" t="e">
        <f t="shared" si="13"/>
        <v>#DIV/0!</v>
      </c>
      <c r="J48" s="203"/>
    </row>
    <row r="49" spans="1:10" x14ac:dyDescent="0.25">
      <c r="A49" s="19"/>
      <c r="B49" s="202" t="s">
        <v>674</v>
      </c>
      <c r="C49" s="3"/>
      <c r="D49" s="3"/>
      <c r="E49" s="3"/>
      <c r="F49" s="68">
        <f t="shared" si="11"/>
        <v>0</v>
      </c>
      <c r="G49" s="390"/>
      <c r="H49" s="393" t="e">
        <f t="shared" si="12"/>
        <v>#DIV/0!</v>
      </c>
      <c r="I49" s="394" t="e">
        <f t="shared" si="13"/>
        <v>#DIV/0!</v>
      </c>
      <c r="J49" s="203"/>
    </row>
    <row r="50" spans="1:10" x14ac:dyDescent="0.25">
      <c r="A50" s="19"/>
      <c r="B50" s="202" t="s">
        <v>733</v>
      </c>
      <c r="C50" s="3"/>
      <c r="D50" s="3"/>
      <c r="E50" s="3"/>
      <c r="F50" s="68">
        <f t="shared" si="11"/>
        <v>0</v>
      </c>
      <c r="G50" s="390"/>
      <c r="H50" s="393" t="e">
        <f t="shared" si="12"/>
        <v>#DIV/0!</v>
      </c>
      <c r="I50" s="394" t="e">
        <f t="shared" si="13"/>
        <v>#DIV/0!</v>
      </c>
      <c r="J50" s="203"/>
    </row>
    <row r="51" spans="1:10" x14ac:dyDescent="0.25">
      <c r="A51" s="19"/>
      <c r="B51" s="202" t="s">
        <v>675</v>
      </c>
      <c r="C51" s="3"/>
      <c r="D51" s="3"/>
      <c r="E51" s="3"/>
      <c r="F51" s="68">
        <f t="shared" si="11"/>
        <v>0</v>
      </c>
      <c r="G51" s="390"/>
      <c r="H51" s="393" t="e">
        <f t="shared" si="12"/>
        <v>#DIV/0!</v>
      </c>
      <c r="I51" s="394" t="e">
        <f t="shared" si="13"/>
        <v>#DIV/0!</v>
      </c>
      <c r="J51" s="203"/>
    </row>
    <row r="52" spans="1:10" x14ac:dyDescent="0.25">
      <c r="A52" s="19"/>
      <c r="B52" s="202" t="s">
        <v>676</v>
      </c>
      <c r="C52" s="3"/>
      <c r="D52" s="3"/>
      <c r="E52" s="3"/>
      <c r="F52" s="68">
        <f t="shared" si="11"/>
        <v>0</v>
      </c>
      <c r="G52" s="390"/>
      <c r="H52" s="393" t="e">
        <f t="shared" si="12"/>
        <v>#DIV/0!</v>
      </c>
      <c r="I52" s="394" t="e">
        <f t="shared" si="13"/>
        <v>#DIV/0!</v>
      </c>
      <c r="J52" s="203"/>
    </row>
    <row r="53" spans="1:10" x14ac:dyDescent="0.25">
      <c r="A53" s="18"/>
      <c r="B53" s="202" t="s">
        <v>677</v>
      </c>
      <c r="C53" s="3"/>
      <c r="D53" s="3"/>
      <c r="E53" s="3"/>
      <c r="F53" s="68">
        <f t="shared" si="11"/>
        <v>0</v>
      </c>
      <c r="G53" s="390"/>
      <c r="H53" s="393" t="e">
        <f t="shared" si="12"/>
        <v>#DIV/0!</v>
      </c>
      <c r="I53" s="394" t="e">
        <f t="shared" si="13"/>
        <v>#DIV/0!</v>
      </c>
      <c r="J53" s="203"/>
    </row>
    <row r="54" spans="1:10" x14ac:dyDescent="0.25">
      <c r="A54" s="18"/>
      <c r="B54" s="202" t="s">
        <v>720</v>
      </c>
      <c r="C54" s="278"/>
      <c r="D54" s="278"/>
      <c r="E54" s="278"/>
      <c r="F54" s="68">
        <f t="shared" si="11"/>
        <v>0</v>
      </c>
      <c r="G54" s="390"/>
      <c r="H54" s="393" t="e">
        <f t="shared" si="12"/>
        <v>#DIV/0!</v>
      </c>
      <c r="I54" s="394" t="e">
        <f t="shared" si="13"/>
        <v>#DIV/0!</v>
      </c>
      <c r="J54" s="203"/>
    </row>
    <row r="55" spans="1:10" x14ac:dyDescent="0.25">
      <c r="A55" s="18"/>
      <c r="B55" s="202" t="s">
        <v>721</v>
      </c>
      <c r="C55" s="278"/>
      <c r="D55" s="278"/>
      <c r="E55" s="278"/>
      <c r="F55" s="68">
        <f t="shared" si="11"/>
        <v>0</v>
      </c>
      <c r="G55" s="390"/>
      <c r="H55" s="393" t="e">
        <f t="shared" si="12"/>
        <v>#DIV/0!</v>
      </c>
      <c r="I55" s="394" t="e">
        <f t="shared" si="13"/>
        <v>#DIV/0!</v>
      </c>
      <c r="J55" s="203"/>
    </row>
    <row r="56" spans="1:10" x14ac:dyDescent="0.25">
      <c r="A56" s="18"/>
      <c r="B56" s="202" t="s">
        <v>722</v>
      </c>
      <c r="C56" s="278"/>
      <c r="D56" s="278"/>
      <c r="E56" s="278"/>
      <c r="F56" s="68">
        <f t="shared" si="11"/>
        <v>0</v>
      </c>
      <c r="G56" s="390"/>
      <c r="H56" s="393" t="e">
        <f t="shared" si="12"/>
        <v>#DIV/0!</v>
      </c>
      <c r="I56" s="394" t="e">
        <f t="shared" si="13"/>
        <v>#DIV/0!</v>
      </c>
      <c r="J56" s="203"/>
    </row>
    <row r="57" spans="1:10" x14ac:dyDescent="0.25">
      <c r="A57" s="18"/>
      <c r="B57" s="202" t="s">
        <v>729</v>
      </c>
      <c r="C57" s="278"/>
      <c r="D57" s="278"/>
      <c r="E57" s="278"/>
      <c r="F57" s="68">
        <f t="shared" si="11"/>
        <v>0</v>
      </c>
      <c r="G57" s="390"/>
      <c r="H57" s="393" t="e">
        <f t="shared" ref="H57" si="15">(+G57/12)/$J$13</f>
        <v>#DIV/0!</v>
      </c>
      <c r="I57" s="394" t="e">
        <f t="shared" ref="I57" si="16">(+G57-C57)/C57</f>
        <v>#DIV/0!</v>
      </c>
      <c r="J57" s="203"/>
    </row>
    <row r="58" spans="1:10" x14ac:dyDescent="0.25">
      <c r="A58" s="19"/>
      <c r="B58" s="463" t="s">
        <v>152</v>
      </c>
      <c r="C58" s="67">
        <f>SUM(C44:C57)</f>
        <v>0</v>
      </c>
      <c r="D58" s="67">
        <f>SUM(D44:D57)</f>
        <v>0</v>
      </c>
      <c r="E58" s="67">
        <f>SUM(E44:E57)</f>
        <v>0</v>
      </c>
      <c r="F58" s="68">
        <f t="shared" si="14"/>
        <v>0</v>
      </c>
      <c r="G58" s="289">
        <f>SUM(G44:G57)</f>
        <v>0</v>
      </c>
      <c r="H58" s="393" t="e">
        <f t="shared" si="12"/>
        <v>#DIV/0!</v>
      </c>
      <c r="I58" s="394" t="e">
        <f t="shared" si="13"/>
        <v>#DIV/0!</v>
      </c>
      <c r="J58" s="242"/>
    </row>
    <row r="59" spans="1:10" x14ac:dyDescent="0.25">
      <c r="A59" s="19"/>
      <c r="B59" s="468" t="s">
        <v>29</v>
      </c>
      <c r="C59" s="192"/>
      <c r="D59" s="193"/>
      <c r="E59" s="193"/>
      <c r="F59" s="193"/>
      <c r="G59" s="193"/>
      <c r="H59" s="193"/>
      <c r="I59" s="193"/>
      <c r="J59" s="254"/>
    </row>
    <row r="60" spans="1:10" x14ac:dyDescent="0.25">
      <c r="A60" s="19"/>
      <c r="B60" s="202" t="s">
        <v>678</v>
      </c>
      <c r="C60" s="17"/>
      <c r="D60" s="17"/>
      <c r="E60" s="17"/>
      <c r="F60" s="68">
        <f>IF(C60&lt;&gt;0,((E60-C60)/C60),0)</f>
        <v>0</v>
      </c>
      <c r="G60" s="393"/>
      <c r="H60" s="393" t="e">
        <f>(+G60/12)/$J$13</f>
        <v>#DIV/0!</v>
      </c>
      <c r="I60" s="394" t="e">
        <f>(+G60-C60)/C60</f>
        <v>#DIV/0!</v>
      </c>
      <c r="J60" s="203"/>
    </row>
    <row r="61" spans="1:10" x14ac:dyDescent="0.25">
      <c r="A61" s="19"/>
      <c r="B61" s="202" t="s">
        <v>679</v>
      </c>
      <c r="C61" s="3"/>
      <c r="D61" s="3"/>
      <c r="E61" s="3"/>
      <c r="F61" s="68">
        <f t="shared" ref="F61:F64" si="17">IF(C61&lt;&gt;0,((E61-C61)/C61),0)</f>
        <v>0</v>
      </c>
      <c r="G61" s="390"/>
      <c r="H61" s="393" t="e">
        <f t="shared" ref="H61:H64" si="18">(+G61/12)/$J$13</f>
        <v>#DIV/0!</v>
      </c>
      <c r="I61" s="394" t="e">
        <f t="shared" ref="I61:I64" si="19">(+G61-C61)/C61</f>
        <v>#DIV/0!</v>
      </c>
      <c r="J61" s="203"/>
    </row>
    <row r="62" spans="1:10" x14ac:dyDescent="0.25">
      <c r="A62" s="19"/>
      <c r="B62" s="202" t="s">
        <v>680</v>
      </c>
      <c r="C62" s="3"/>
      <c r="D62" s="3"/>
      <c r="E62" s="3"/>
      <c r="F62" s="68">
        <f t="shared" si="17"/>
        <v>0</v>
      </c>
      <c r="G62" s="390"/>
      <c r="H62" s="393" t="e">
        <f t="shared" si="18"/>
        <v>#DIV/0!</v>
      </c>
      <c r="I62" s="394" t="e">
        <f t="shared" si="19"/>
        <v>#DIV/0!</v>
      </c>
      <c r="J62" s="203"/>
    </row>
    <row r="63" spans="1:10" x14ac:dyDescent="0.25">
      <c r="A63" s="19"/>
      <c r="B63" s="202" t="s">
        <v>681</v>
      </c>
      <c r="C63" s="3"/>
      <c r="D63" s="3"/>
      <c r="E63" s="3"/>
      <c r="F63" s="68">
        <f t="shared" si="17"/>
        <v>0</v>
      </c>
      <c r="G63" s="390"/>
      <c r="H63" s="393" t="e">
        <f t="shared" si="18"/>
        <v>#DIV/0!</v>
      </c>
      <c r="I63" s="394" t="e">
        <f t="shared" si="19"/>
        <v>#DIV/0!</v>
      </c>
      <c r="J63" s="203"/>
    </row>
    <row r="64" spans="1:10" x14ac:dyDescent="0.25">
      <c r="A64" s="19"/>
      <c r="B64" s="463" t="s">
        <v>154</v>
      </c>
      <c r="C64" s="12">
        <f>SUM(C60:C63)</f>
        <v>0</v>
      </c>
      <c r="D64" s="12">
        <f>SUM(D60:D63)</f>
        <v>0</v>
      </c>
      <c r="E64" s="12">
        <f>SUM(E60:E63)</f>
        <v>0</v>
      </c>
      <c r="F64" s="68">
        <f t="shared" si="17"/>
        <v>0</v>
      </c>
      <c r="G64" s="287">
        <f>SUM(G60:G63)</f>
        <v>0</v>
      </c>
      <c r="H64" s="393" t="e">
        <f t="shared" si="18"/>
        <v>#DIV/0!</v>
      </c>
      <c r="I64" s="394" t="e">
        <f t="shared" si="19"/>
        <v>#DIV/0!</v>
      </c>
      <c r="J64" s="203"/>
    </row>
    <row r="65" spans="1:10" x14ac:dyDescent="0.25">
      <c r="A65" s="19"/>
      <c r="B65" s="465" t="s">
        <v>5</v>
      </c>
      <c r="C65" s="628"/>
      <c r="D65" s="629"/>
      <c r="E65" s="629"/>
      <c r="F65" s="629"/>
      <c r="G65" s="629"/>
      <c r="H65" s="629"/>
      <c r="I65" s="629"/>
      <c r="J65" s="630"/>
    </row>
    <row r="66" spans="1:10" x14ac:dyDescent="0.25">
      <c r="A66" s="19"/>
      <c r="B66" s="202" t="s">
        <v>682</v>
      </c>
      <c r="C66" s="17"/>
      <c r="D66" s="17"/>
      <c r="E66" s="17"/>
      <c r="F66" s="68">
        <f t="shared" ref="F66:F80" si="20">IF(C66&lt;&gt;0,((E66-C66)/C66),0)</f>
        <v>0</v>
      </c>
      <c r="G66" s="393"/>
      <c r="H66" s="393" t="e">
        <f>(+G66/12)/$J$13</f>
        <v>#DIV/0!</v>
      </c>
      <c r="I66" s="394" t="e">
        <f t="shared" ref="I66:I80" si="21">(+G66-C66)/C66</f>
        <v>#DIV/0!</v>
      </c>
      <c r="J66" s="203"/>
    </row>
    <row r="67" spans="1:10" x14ac:dyDescent="0.25">
      <c r="A67" s="19"/>
      <c r="B67" s="202" t="s">
        <v>683</v>
      </c>
      <c r="C67" s="4"/>
      <c r="D67" s="3"/>
      <c r="E67" s="3"/>
      <c r="F67" s="68">
        <f t="shared" si="20"/>
        <v>0</v>
      </c>
      <c r="G67" s="390"/>
      <c r="H67" s="393" t="e">
        <f t="shared" ref="H67:H80" si="22">(+G67/12)/$J$13</f>
        <v>#DIV/0!</v>
      </c>
      <c r="I67" s="394" t="e">
        <f t="shared" si="21"/>
        <v>#DIV/0!</v>
      </c>
      <c r="J67" s="203"/>
    </row>
    <row r="68" spans="1:10" x14ac:dyDescent="0.25">
      <c r="A68" s="19"/>
      <c r="B68" s="202" t="s">
        <v>684</v>
      </c>
      <c r="C68" s="5"/>
      <c r="D68" s="3"/>
      <c r="E68" s="3"/>
      <c r="F68" s="68">
        <f t="shared" si="20"/>
        <v>0</v>
      </c>
      <c r="G68" s="390"/>
      <c r="H68" s="393" t="e">
        <f t="shared" si="22"/>
        <v>#DIV/0!</v>
      </c>
      <c r="I68" s="394" t="e">
        <f t="shared" si="21"/>
        <v>#DIV/0!</v>
      </c>
      <c r="J68" s="203"/>
    </row>
    <row r="69" spans="1:10" x14ac:dyDescent="0.25">
      <c r="A69" s="18"/>
      <c r="B69" s="202" t="s">
        <v>685</v>
      </c>
      <c r="C69" s="5"/>
      <c r="D69" s="3"/>
      <c r="E69" s="3"/>
      <c r="F69" s="68">
        <f t="shared" si="20"/>
        <v>0</v>
      </c>
      <c r="G69" s="390"/>
      <c r="H69" s="393" t="e">
        <f t="shared" si="22"/>
        <v>#DIV/0!</v>
      </c>
      <c r="I69" s="394" t="e">
        <f t="shared" si="21"/>
        <v>#DIV/0!</v>
      </c>
      <c r="J69" s="203"/>
    </row>
    <row r="70" spans="1:10" x14ac:dyDescent="0.25">
      <c r="A70" s="18"/>
      <c r="B70" s="202" t="s">
        <v>686</v>
      </c>
      <c r="C70" s="5"/>
      <c r="D70" s="3"/>
      <c r="E70" s="3"/>
      <c r="F70" s="68">
        <f t="shared" si="20"/>
        <v>0</v>
      </c>
      <c r="G70" s="390"/>
      <c r="H70" s="393" t="e">
        <f t="shared" si="22"/>
        <v>#DIV/0!</v>
      </c>
      <c r="I70" s="394" t="e">
        <f t="shared" si="21"/>
        <v>#DIV/0!</v>
      </c>
      <c r="J70" s="203"/>
    </row>
    <row r="71" spans="1:10" x14ac:dyDescent="0.25">
      <c r="A71" s="18"/>
      <c r="B71" s="202" t="s">
        <v>687</v>
      </c>
      <c r="C71" s="3"/>
      <c r="D71" s="3"/>
      <c r="E71" s="3"/>
      <c r="F71" s="68">
        <f t="shared" si="20"/>
        <v>0</v>
      </c>
      <c r="G71" s="390"/>
      <c r="H71" s="393" t="e">
        <f t="shared" si="22"/>
        <v>#DIV/0!</v>
      </c>
      <c r="I71" s="394" t="e">
        <f t="shared" si="21"/>
        <v>#DIV/0!</v>
      </c>
      <c r="J71" s="203"/>
    </row>
    <row r="72" spans="1:10" x14ac:dyDescent="0.25">
      <c r="A72" s="18"/>
      <c r="B72" s="202" t="s">
        <v>688</v>
      </c>
      <c r="C72" s="3"/>
      <c r="D72" s="3"/>
      <c r="E72" s="3"/>
      <c r="F72" s="68">
        <f t="shared" si="20"/>
        <v>0</v>
      </c>
      <c r="G72" s="390"/>
      <c r="H72" s="393" t="e">
        <f t="shared" si="22"/>
        <v>#DIV/0!</v>
      </c>
      <c r="I72" s="394" t="e">
        <f t="shared" si="21"/>
        <v>#DIV/0!</v>
      </c>
      <c r="J72" s="203"/>
    </row>
    <row r="73" spans="1:10" x14ac:dyDescent="0.25">
      <c r="A73" s="18"/>
      <c r="B73" s="202" t="s">
        <v>689</v>
      </c>
      <c r="C73" s="3"/>
      <c r="D73" s="3"/>
      <c r="E73" s="3"/>
      <c r="F73" s="68">
        <f t="shared" si="20"/>
        <v>0</v>
      </c>
      <c r="G73" s="390"/>
      <c r="H73" s="393" t="e">
        <f t="shared" si="22"/>
        <v>#DIV/0!</v>
      </c>
      <c r="I73" s="394" t="e">
        <f t="shared" si="21"/>
        <v>#DIV/0!</v>
      </c>
      <c r="J73" s="203"/>
    </row>
    <row r="74" spans="1:10" x14ac:dyDescent="0.25">
      <c r="A74" s="18"/>
      <c r="B74" s="202" t="s">
        <v>734</v>
      </c>
      <c r="C74" s="3"/>
      <c r="D74" s="3"/>
      <c r="E74" s="3"/>
      <c r="F74" s="68">
        <f t="shared" si="20"/>
        <v>0</v>
      </c>
      <c r="G74" s="390"/>
      <c r="H74" s="393" t="e">
        <f t="shared" si="22"/>
        <v>#DIV/0!</v>
      </c>
      <c r="I74" s="394" t="e">
        <f t="shared" si="21"/>
        <v>#DIV/0!</v>
      </c>
      <c r="J74" s="203"/>
    </row>
    <row r="75" spans="1:10" x14ac:dyDescent="0.25">
      <c r="A75" s="18"/>
      <c r="B75" s="202" t="s">
        <v>690</v>
      </c>
      <c r="C75" s="3"/>
      <c r="D75" s="3"/>
      <c r="E75" s="3"/>
      <c r="F75" s="68">
        <f t="shared" si="20"/>
        <v>0</v>
      </c>
      <c r="G75" s="390"/>
      <c r="H75" s="393" t="e">
        <f t="shared" si="22"/>
        <v>#DIV/0!</v>
      </c>
      <c r="I75" s="394" t="e">
        <f t="shared" si="21"/>
        <v>#DIV/0!</v>
      </c>
      <c r="J75" s="203"/>
    </row>
    <row r="76" spans="1:10" x14ac:dyDescent="0.25">
      <c r="A76" s="18"/>
      <c r="B76" s="202" t="s">
        <v>691</v>
      </c>
      <c r="C76" s="3"/>
      <c r="D76" s="3"/>
      <c r="E76" s="3"/>
      <c r="F76" s="68">
        <f t="shared" si="20"/>
        <v>0</v>
      </c>
      <c r="G76" s="390"/>
      <c r="H76" s="393" t="e">
        <f t="shared" si="22"/>
        <v>#DIV/0!</v>
      </c>
      <c r="I76" s="394" t="e">
        <f t="shared" si="21"/>
        <v>#DIV/0!</v>
      </c>
      <c r="J76" s="203"/>
    </row>
    <row r="77" spans="1:10" x14ac:dyDescent="0.25">
      <c r="A77" s="18"/>
      <c r="B77" s="202" t="s">
        <v>692</v>
      </c>
      <c r="C77" s="3"/>
      <c r="D77" s="3"/>
      <c r="E77" s="3"/>
      <c r="F77" s="68">
        <f t="shared" si="20"/>
        <v>0</v>
      </c>
      <c r="G77" s="390"/>
      <c r="H77" s="393" t="e">
        <f t="shared" si="22"/>
        <v>#DIV/0!</v>
      </c>
      <c r="I77" s="394" t="e">
        <f t="shared" si="21"/>
        <v>#DIV/0!</v>
      </c>
      <c r="J77" s="203"/>
    </row>
    <row r="78" spans="1:10" x14ac:dyDescent="0.25">
      <c r="A78" s="18"/>
      <c r="B78" s="202" t="s">
        <v>693</v>
      </c>
      <c r="C78" s="3"/>
      <c r="D78" s="3"/>
      <c r="E78" s="3"/>
      <c r="F78" s="68">
        <f t="shared" si="20"/>
        <v>0</v>
      </c>
      <c r="G78" s="390"/>
      <c r="H78" s="393" t="e">
        <f t="shared" si="22"/>
        <v>#DIV/0!</v>
      </c>
      <c r="I78" s="394" t="e">
        <f t="shared" si="21"/>
        <v>#DIV/0!</v>
      </c>
      <c r="J78" s="203"/>
    </row>
    <row r="79" spans="1:10" x14ac:dyDescent="0.25">
      <c r="A79" s="18"/>
      <c r="B79" s="202" t="s">
        <v>694</v>
      </c>
      <c r="C79" s="3"/>
      <c r="D79" s="3"/>
      <c r="E79" s="3"/>
      <c r="F79" s="68">
        <f t="shared" si="20"/>
        <v>0</v>
      </c>
      <c r="G79" s="390"/>
      <c r="H79" s="393" t="e">
        <f t="shared" si="22"/>
        <v>#DIV/0!</v>
      </c>
      <c r="I79" s="394" t="e">
        <f t="shared" si="21"/>
        <v>#DIV/0!</v>
      </c>
      <c r="J79" s="203"/>
    </row>
    <row r="80" spans="1:10" x14ac:dyDescent="0.25">
      <c r="A80" s="18"/>
      <c r="B80" s="239" t="s">
        <v>156</v>
      </c>
      <c r="C80" s="12">
        <f>+SUM(C66:C79)</f>
        <v>0</v>
      </c>
      <c r="D80" s="12">
        <f>+SUM(D66:D79)</f>
        <v>0</v>
      </c>
      <c r="E80" s="12">
        <f>+SUM(E66:E79)</f>
        <v>0</v>
      </c>
      <c r="F80" s="68">
        <f t="shared" si="20"/>
        <v>0</v>
      </c>
      <c r="G80" s="287">
        <f>+SUM(G66:G79)</f>
        <v>0</v>
      </c>
      <c r="H80" s="393" t="e">
        <f t="shared" si="22"/>
        <v>#DIV/0!</v>
      </c>
      <c r="I80" s="394" t="e">
        <f t="shared" si="21"/>
        <v>#DIV/0!</v>
      </c>
      <c r="J80" s="242"/>
    </row>
    <row r="81" spans="1:23" x14ac:dyDescent="0.25">
      <c r="A81" s="18"/>
      <c r="B81" s="464" t="s">
        <v>6</v>
      </c>
      <c r="C81" s="633"/>
      <c r="D81" s="634"/>
      <c r="E81" s="634"/>
      <c r="F81" s="634"/>
      <c r="G81" s="634"/>
      <c r="H81" s="634"/>
      <c r="I81" s="634"/>
      <c r="J81" s="635"/>
    </row>
    <row r="82" spans="1:23" x14ac:dyDescent="0.25">
      <c r="A82" s="18"/>
      <c r="B82" s="204" t="s">
        <v>695</v>
      </c>
      <c r="C82" s="17"/>
      <c r="D82" s="17"/>
      <c r="E82" s="20"/>
      <c r="F82" s="68">
        <f>IF(C82&lt;&gt;0,((E82-C82)/C82),0)</f>
        <v>0</v>
      </c>
      <c r="G82" s="393"/>
      <c r="H82" s="393" t="e">
        <f>(+G82/12)/$J$13</f>
        <v>#DIV/0!</v>
      </c>
      <c r="I82" s="394" t="e">
        <f>(+G82-C82)/C82</f>
        <v>#DIV/0!</v>
      </c>
      <c r="J82" s="203"/>
    </row>
    <row r="83" spans="1:23" x14ac:dyDescent="0.25">
      <c r="A83" s="18"/>
      <c r="B83" s="204" t="s">
        <v>696</v>
      </c>
      <c r="C83" s="3"/>
      <c r="D83" s="3"/>
      <c r="E83" s="13"/>
      <c r="F83" s="68">
        <f t="shared" ref="F83:F91" si="23">IF(C83&lt;&gt;0,((E83-C83)/C83),0)</f>
        <v>0</v>
      </c>
      <c r="G83" s="390"/>
      <c r="H83" s="393" t="e">
        <f t="shared" ref="H83:H91" si="24">(+G83/12)/$J$13</f>
        <v>#DIV/0!</v>
      </c>
      <c r="I83" s="394" t="e">
        <f t="shared" ref="I83:I91" si="25">(+G83-C83)/C83</f>
        <v>#DIV/0!</v>
      </c>
      <c r="J83" s="203"/>
    </row>
    <row r="84" spans="1:23" x14ac:dyDescent="0.25">
      <c r="A84" s="18"/>
      <c r="B84" s="204" t="s">
        <v>697</v>
      </c>
      <c r="C84" s="3"/>
      <c r="D84" s="3"/>
      <c r="E84" s="13"/>
      <c r="F84" s="68">
        <f t="shared" si="23"/>
        <v>0</v>
      </c>
      <c r="G84" s="390"/>
      <c r="H84" s="393" t="e">
        <f t="shared" si="24"/>
        <v>#DIV/0!</v>
      </c>
      <c r="I84" s="394" t="e">
        <f t="shared" si="25"/>
        <v>#DIV/0!</v>
      </c>
      <c r="J84" s="203"/>
    </row>
    <row r="85" spans="1:23" x14ac:dyDescent="0.25">
      <c r="A85" s="18"/>
      <c r="B85" s="204" t="s">
        <v>698</v>
      </c>
      <c r="C85" s="3"/>
      <c r="D85" s="3"/>
      <c r="E85" s="13"/>
      <c r="F85" s="68">
        <f t="shared" si="23"/>
        <v>0</v>
      </c>
      <c r="G85" s="390"/>
      <c r="H85" s="393" t="e">
        <f t="shared" si="24"/>
        <v>#DIV/0!</v>
      </c>
      <c r="I85" s="394" t="e">
        <f t="shared" si="25"/>
        <v>#DIV/0!</v>
      </c>
      <c r="J85" s="203"/>
      <c r="M85"/>
      <c r="N85"/>
      <c r="O85"/>
      <c r="P85"/>
      <c r="Q85"/>
      <c r="R85"/>
      <c r="S85"/>
      <c r="T85"/>
      <c r="U85"/>
      <c r="V85"/>
      <c r="W85"/>
    </row>
    <row r="86" spans="1:23" x14ac:dyDescent="0.25">
      <c r="A86" s="18"/>
      <c r="B86" s="204" t="s">
        <v>699</v>
      </c>
      <c r="C86" s="3"/>
      <c r="D86" s="3"/>
      <c r="E86" s="3"/>
      <c r="F86" s="68">
        <f t="shared" si="23"/>
        <v>0</v>
      </c>
      <c r="G86" s="390"/>
      <c r="H86" s="393" t="e">
        <f t="shared" si="24"/>
        <v>#DIV/0!</v>
      </c>
      <c r="I86" s="394" t="e">
        <f t="shared" si="25"/>
        <v>#DIV/0!</v>
      </c>
      <c r="J86" s="203"/>
      <c r="M86"/>
      <c r="N86"/>
      <c r="O86"/>
      <c r="P86"/>
      <c r="Q86"/>
      <c r="R86"/>
      <c r="S86"/>
      <c r="T86"/>
      <c r="U86"/>
      <c r="V86"/>
      <c r="W86"/>
    </row>
    <row r="87" spans="1:23" x14ac:dyDescent="0.25">
      <c r="A87" s="18"/>
      <c r="B87" s="204" t="s">
        <v>166</v>
      </c>
      <c r="C87" s="12">
        <f>'5-RSC Addendum B'!C34</f>
        <v>0</v>
      </c>
      <c r="D87" s="12">
        <f>'5-RSC Addendum B'!D34</f>
        <v>0</v>
      </c>
      <c r="E87" s="12">
        <f>'5-RSC Addendum B'!E34</f>
        <v>0</v>
      </c>
      <c r="F87" s="68">
        <f t="shared" si="23"/>
        <v>0</v>
      </c>
      <c r="G87" s="287">
        <f>'5-RSC Addendum B'!G34</f>
        <v>0</v>
      </c>
      <c r="H87" s="393" t="e">
        <f t="shared" si="24"/>
        <v>#DIV/0!</v>
      </c>
      <c r="I87" s="394" t="e">
        <f t="shared" si="25"/>
        <v>#DIV/0!</v>
      </c>
      <c r="J87" s="203"/>
      <c r="M87"/>
      <c r="N87"/>
      <c r="O87"/>
      <c r="P87"/>
      <c r="Q87"/>
      <c r="R87"/>
      <c r="S87"/>
      <c r="T87"/>
      <c r="U87"/>
      <c r="V87"/>
      <c r="W87"/>
    </row>
    <row r="88" spans="1:23" x14ac:dyDescent="0.25">
      <c r="A88" s="18"/>
      <c r="B88" s="239" t="s">
        <v>157</v>
      </c>
      <c r="C88" s="12">
        <f>SUM(C82:C87)</f>
        <v>0</v>
      </c>
      <c r="D88" s="12">
        <f>SUM(D82:D87)</f>
        <v>0</v>
      </c>
      <c r="E88" s="12">
        <f>SUM(E82:E87)</f>
        <v>0</v>
      </c>
      <c r="F88" s="68">
        <f t="shared" si="23"/>
        <v>0</v>
      </c>
      <c r="G88" s="287">
        <f>SUM(G82:G87)</f>
        <v>0</v>
      </c>
      <c r="H88" s="393" t="e">
        <f t="shared" si="24"/>
        <v>#DIV/0!</v>
      </c>
      <c r="I88" s="394" t="e">
        <f t="shared" si="25"/>
        <v>#DIV/0!</v>
      </c>
      <c r="J88" s="255"/>
      <c r="M88"/>
      <c r="N88"/>
      <c r="O88"/>
      <c r="P88"/>
      <c r="Q88"/>
      <c r="R88"/>
      <c r="S88"/>
      <c r="T88"/>
      <c r="U88"/>
      <c r="V88"/>
      <c r="W88"/>
    </row>
    <row r="89" spans="1:23" x14ac:dyDescent="0.25">
      <c r="A89" s="18"/>
      <c r="B89" s="239" t="s">
        <v>158</v>
      </c>
      <c r="C89" s="12">
        <f>C58+C64+C80+C88</f>
        <v>0</v>
      </c>
      <c r="D89" s="12">
        <f>D58+D64+D80+D88</f>
        <v>0</v>
      </c>
      <c r="E89" s="12">
        <f>E58+E64+E80+E88</f>
        <v>0</v>
      </c>
      <c r="F89" s="68">
        <f t="shared" si="23"/>
        <v>0</v>
      </c>
      <c r="G89" s="287">
        <f>G58+G64+G80+G88</f>
        <v>0</v>
      </c>
      <c r="H89" s="393" t="e">
        <f t="shared" si="24"/>
        <v>#DIV/0!</v>
      </c>
      <c r="I89" s="394" t="e">
        <f t="shared" si="25"/>
        <v>#DIV/0!</v>
      </c>
      <c r="J89" s="256"/>
    </row>
    <row r="90" spans="1:23" x14ac:dyDescent="0.25">
      <c r="A90" s="18"/>
      <c r="B90" s="239" t="s">
        <v>724</v>
      </c>
      <c r="C90" s="12">
        <f>SUMIF(Sheet1!$A$1,TRUE,'7-Commercial Schedule'!C25)</f>
        <v>0</v>
      </c>
      <c r="D90" s="12">
        <f>SUMIF(Sheet1!$A$1,TRUE,'7-Commercial Schedule'!D25)</f>
        <v>0</v>
      </c>
      <c r="E90" s="12">
        <f>SUMIF(Sheet1!$A$1,TRUE,'7-Commercial Schedule'!E25)</f>
        <v>0</v>
      </c>
      <c r="F90" s="68">
        <f t="shared" si="23"/>
        <v>0</v>
      </c>
      <c r="G90" s="287">
        <f>SUMIF(Sheet1!$A$1,TRUE,'7-Commercial Schedule'!G25)</f>
        <v>0</v>
      </c>
      <c r="H90" s="393" t="e">
        <f t="shared" si="24"/>
        <v>#DIV/0!</v>
      </c>
      <c r="I90" s="394" t="e">
        <f t="shared" si="25"/>
        <v>#DIV/0!</v>
      </c>
      <c r="J90" s="256"/>
    </row>
    <row r="91" spans="1:23" x14ac:dyDescent="0.25">
      <c r="A91" s="18"/>
      <c r="B91" s="249" t="s">
        <v>160</v>
      </c>
      <c r="C91" s="12">
        <f>C89+C90</f>
        <v>0</v>
      </c>
      <c r="D91" s="12">
        <f t="shared" ref="D91:E91" si="26">D89+D90</f>
        <v>0</v>
      </c>
      <c r="E91" s="12">
        <f t="shared" si="26"/>
        <v>0</v>
      </c>
      <c r="F91" s="68">
        <f t="shared" si="23"/>
        <v>0</v>
      </c>
      <c r="G91" s="287">
        <f>G89+G90</f>
        <v>0</v>
      </c>
      <c r="H91" s="393" t="e">
        <f t="shared" si="24"/>
        <v>#DIV/0!</v>
      </c>
      <c r="I91" s="394" t="e">
        <f t="shared" si="25"/>
        <v>#DIV/0!</v>
      </c>
      <c r="J91" s="256"/>
    </row>
    <row r="92" spans="1:23" x14ac:dyDescent="0.25">
      <c r="A92" s="18"/>
      <c r="B92" s="253" t="s">
        <v>93</v>
      </c>
      <c r="C92" s="121"/>
      <c r="D92" s="120"/>
      <c r="E92" s="120"/>
      <c r="F92" s="120"/>
      <c r="G92" s="120"/>
      <c r="H92" s="120"/>
      <c r="I92" s="120"/>
      <c r="J92" s="248"/>
    </row>
    <row r="93" spans="1:23" x14ac:dyDescent="0.25">
      <c r="A93" s="18"/>
      <c r="B93" s="224" t="s">
        <v>81</v>
      </c>
      <c r="C93" s="12">
        <f>+C37-C89</f>
        <v>0</v>
      </c>
      <c r="D93" s="12">
        <f>+D37-D89</f>
        <v>0</v>
      </c>
      <c r="E93" s="12">
        <f>+E37-E89</f>
        <v>0</v>
      </c>
      <c r="F93" s="69">
        <f>IF(C93&lt;&gt;0,((E93-C93)/C93),0)</f>
        <v>0</v>
      </c>
      <c r="G93" s="287">
        <f>G37-G89</f>
        <v>0</v>
      </c>
      <c r="H93" s="399" t="e">
        <f>(+G93/12)/$J$13</f>
        <v>#DIV/0!</v>
      </c>
      <c r="I93" s="400" t="e">
        <f>(+G93-C93)/C93</f>
        <v>#DIV/0!</v>
      </c>
      <c r="J93" s="257"/>
    </row>
    <row r="94" spans="1:23" x14ac:dyDescent="0.25">
      <c r="A94" s="18"/>
      <c r="B94" s="224" t="s">
        <v>82</v>
      </c>
      <c r="C94" s="12">
        <f>C38-C90</f>
        <v>0</v>
      </c>
      <c r="D94" s="12">
        <f>D38-D90</f>
        <v>0</v>
      </c>
      <c r="E94" s="12">
        <f>E38-E90</f>
        <v>0</v>
      </c>
      <c r="F94" s="69">
        <f t="shared" ref="F94:F95" si="27">IF(C94&lt;&gt;0,((E94-C94)/C94),0)</f>
        <v>0</v>
      </c>
      <c r="G94" s="287">
        <f>G38-G90</f>
        <v>0</v>
      </c>
      <c r="H94" s="399" t="e">
        <f t="shared" ref="H94:H95" si="28">(+G94/12)/$J$13</f>
        <v>#DIV/0!</v>
      </c>
      <c r="I94" s="400" t="e">
        <f t="shared" ref="I94:I95" si="29">(+G94-C94)/C94</f>
        <v>#DIV/0!</v>
      </c>
      <c r="J94" s="257"/>
      <c r="K94" s="39"/>
    </row>
    <row r="95" spans="1:23" s="7" customFormat="1" x14ac:dyDescent="0.25">
      <c r="A95" s="37"/>
      <c r="B95" s="239" t="s">
        <v>94</v>
      </c>
      <c r="C95" s="12">
        <f>SUM(C93:C94)</f>
        <v>0</v>
      </c>
      <c r="D95" s="12">
        <f>SUM(D93:D94)</f>
        <v>0</v>
      </c>
      <c r="E95" s="12">
        <f>SUM(E93:E94)</f>
        <v>0</v>
      </c>
      <c r="F95" s="69">
        <f t="shared" si="27"/>
        <v>0</v>
      </c>
      <c r="G95" s="287">
        <f>SUM(G93:G94)</f>
        <v>0</v>
      </c>
      <c r="H95" s="399" t="e">
        <f t="shared" si="28"/>
        <v>#DIV/0!</v>
      </c>
      <c r="I95" s="400" t="e">
        <f t="shared" si="29"/>
        <v>#DIV/0!</v>
      </c>
      <c r="J95" s="257"/>
    </row>
    <row r="96" spans="1:23" s="7" customFormat="1" x14ac:dyDescent="0.25">
      <c r="A96" s="37"/>
      <c r="B96" s="258" t="s">
        <v>134</v>
      </c>
      <c r="C96" s="626"/>
      <c r="D96" s="627"/>
      <c r="E96" s="627"/>
      <c r="F96" s="627"/>
      <c r="G96" s="627"/>
      <c r="H96" s="36"/>
      <c r="I96" s="36"/>
      <c r="J96" s="257"/>
    </row>
    <row r="97" spans="1:11" s="7" customFormat="1" ht="15" customHeight="1" x14ac:dyDescent="0.25">
      <c r="A97" s="28"/>
      <c r="B97" s="224" t="s">
        <v>227</v>
      </c>
      <c r="C97" s="3"/>
      <c r="D97" s="3"/>
      <c r="E97" s="3"/>
      <c r="F97" s="62"/>
      <c r="G97" s="390"/>
      <c r="H97" s="60"/>
      <c r="I97" s="61"/>
      <c r="J97" s="33"/>
    </row>
    <row r="98" spans="1:11" s="7" customFormat="1" x14ac:dyDescent="0.25">
      <c r="A98" s="28"/>
      <c r="B98" s="259" t="s">
        <v>266</v>
      </c>
      <c r="C98" s="3"/>
      <c r="D98" s="3"/>
      <c r="E98" s="16">
        <f>SUM('6-Transaction Schedules'!D17:D20)</f>
        <v>0</v>
      </c>
      <c r="F98" s="62"/>
      <c r="G98" s="287">
        <f>'6-Transaction Schedules'!E21</f>
        <v>0</v>
      </c>
      <c r="H98" s="60"/>
      <c r="I98" s="61"/>
      <c r="J98" s="33"/>
    </row>
    <row r="99" spans="1:11" s="7" customFormat="1" ht="15" customHeight="1" x14ac:dyDescent="0.25">
      <c r="A99" s="28"/>
      <c r="B99" s="224" t="s">
        <v>132</v>
      </c>
      <c r="C99" s="3"/>
      <c r="D99" s="3"/>
      <c r="E99" s="16">
        <f>'6-Transaction Schedules'!F21</f>
        <v>0</v>
      </c>
      <c r="F99" s="62"/>
      <c r="G99" s="287">
        <f>'6-Transaction Schedules'!F21</f>
        <v>0</v>
      </c>
      <c r="H99" s="60"/>
      <c r="I99" s="61"/>
      <c r="J99" s="33"/>
    </row>
    <row r="100" spans="1:11" s="7" customFormat="1" x14ac:dyDescent="0.25">
      <c r="A100" s="28"/>
      <c r="B100" s="259" t="s">
        <v>80</v>
      </c>
      <c r="C100" s="3"/>
      <c r="D100" s="3"/>
      <c r="E100" s="16">
        <f>'6-Transaction Schedules'!G21</f>
        <v>0</v>
      </c>
      <c r="F100" s="62"/>
      <c r="G100" s="287">
        <f>'6-Transaction Schedules'!H21</f>
        <v>0</v>
      </c>
      <c r="H100" s="60"/>
      <c r="I100" s="61"/>
      <c r="J100" s="33"/>
    </row>
    <row r="101" spans="1:11" s="7" customFormat="1" x14ac:dyDescent="0.25">
      <c r="A101" s="28"/>
      <c r="B101" s="224" t="s">
        <v>133</v>
      </c>
      <c r="C101" s="3"/>
      <c r="D101" s="3"/>
      <c r="E101" s="16">
        <f>'6-Transaction Schedules'!E46</f>
        <v>0</v>
      </c>
      <c r="F101" s="62"/>
      <c r="G101" s="287">
        <f>'6-Transaction Schedules'!F46</f>
        <v>0</v>
      </c>
      <c r="H101" s="60"/>
      <c r="I101" s="61"/>
      <c r="J101" s="33"/>
    </row>
    <row r="102" spans="1:11" x14ac:dyDescent="0.25">
      <c r="A102" s="28"/>
      <c r="B102" s="239" t="s">
        <v>161</v>
      </c>
      <c r="C102" s="12">
        <f>C95-C97-C98-C99+C100-C101</f>
        <v>0</v>
      </c>
      <c r="D102" s="12">
        <f t="shared" ref="D102:E102" si="30">D95-D97-D98-D99+D100-D101</f>
        <v>0</v>
      </c>
      <c r="E102" s="12">
        <f t="shared" si="30"/>
        <v>0</v>
      </c>
      <c r="F102" s="63"/>
      <c r="G102" s="287">
        <f>G95-G97-G98-G99+G100-G101</f>
        <v>0</v>
      </c>
      <c r="H102" s="64"/>
      <c r="I102" s="65"/>
      <c r="J102" s="40"/>
      <c r="K102" s="39"/>
    </row>
    <row r="103" spans="1:11" x14ac:dyDescent="0.25">
      <c r="A103" s="37"/>
      <c r="B103" s="607" t="s">
        <v>162</v>
      </c>
      <c r="C103" s="608"/>
      <c r="D103" s="608"/>
      <c r="E103" s="608"/>
      <c r="F103" s="608"/>
      <c r="G103" s="608"/>
      <c r="H103" s="608"/>
      <c r="I103" s="608"/>
      <c r="J103" s="609"/>
    </row>
    <row r="104" spans="1:11" x14ac:dyDescent="0.25">
      <c r="A104" s="18"/>
      <c r="B104" s="260" t="s">
        <v>95</v>
      </c>
      <c r="C104" s="67">
        <f>C39-C91-C98+C84+C85</f>
        <v>0</v>
      </c>
      <c r="D104" s="67">
        <f>D39-D91-D98+D84+D85</f>
        <v>0</v>
      </c>
      <c r="E104" s="67">
        <f>E39-E91-E98+E84+E85</f>
        <v>0</v>
      </c>
      <c r="F104" s="649"/>
      <c r="G104" s="67">
        <f>G39-G91-G98+G84+G85</f>
        <v>0</v>
      </c>
      <c r="H104" s="122"/>
      <c r="I104" s="123"/>
      <c r="J104" s="261"/>
    </row>
    <row r="105" spans="1:11" x14ac:dyDescent="0.25">
      <c r="A105" s="34"/>
      <c r="B105" s="262" t="s">
        <v>79</v>
      </c>
      <c r="C105" s="12">
        <f>C84+C85+C97</f>
        <v>0</v>
      </c>
      <c r="D105" s="12">
        <f>D84+D85+D97</f>
        <v>0</v>
      </c>
      <c r="E105" s="12">
        <f>E84+E85+E97</f>
        <v>0</v>
      </c>
      <c r="F105" s="649"/>
      <c r="G105" s="12">
        <f>G84+G85+G97</f>
        <v>0</v>
      </c>
      <c r="H105" s="122"/>
      <c r="I105" s="123"/>
      <c r="J105" s="261"/>
    </row>
    <row r="106" spans="1:11" x14ac:dyDescent="0.25">
      <c r="A106" s="34"/>
      <c r="B106" s="263" t="s">
        <v>215</v>
      </c>
      <c r="C106" s="182" t="e">
        <f>C104/C105</f>
        <v>#DIV/0!</v>
      </c>
      <c r="D106" s="182" t="e">
        <f t="shared" ref="D106" si="31">D104/D105</f>
        <v>#DIV/0!</v>
      </c>
      <c r="E106" s="182" t="e">
        <f>E104/E105</f>
        <v>#DIV/0!</v>
      </c>
      <c r="F106" s="649"/>
      <c r="G106" s="182" t="e">
        <f>G104/G105</f>
        <v>#DIV/0!</v>
      </c>
      <c r="H106" s="122"/>
      <c r="I106" s="123"/>
      <c r="J106" s="261"/>
    </row>
    <row r="107" spans="1:11" ht="15.75" thickBot="1" x14ac:dyDescent="0.3">
      <c r="A107" s="34"/>
      <c r="B107" s="264" t="s">
        <v>217</v>
      </c>
      <c r="C107" s="226">
        <f>+C104-C105</f>
        <v>0</v>
      </c>
      <c r="D107" s="226">
        <f t="shared" ref="D107:E107" si="32">+D104-D105</f>
        <v>0</v>
      </c>
      <c r="E107" s="226">
        <f t="shared" si="32"/>
        <v>0</v>
      </c>
      <c r="F107" s="650"/>
      <c r="G107" s="226">
        <f t="shared" ref="G107" si="33">+G104-G105</f>
        <v>0</v>
      </c>
      <c r="H107" s="265"/>
      <c r="I107" s="266"/>
      <c r="J107" s="267"/>
    </row>
    <row r="110" spans="1:11" x14ac:dyDescent="0.25">
      <c r="B110" s="647"/>
      <c r="C110" s="647"/>
      <c r="D110" s="647"/>
      <c r="F110" s="647"/>
      <c r="G110" s="647"/>
      <c r="H110" s="647"/>
      <c r="I110" s="647"/>
    </row>
    <row r="111" spans="1:11" x14ac:dyDescent="0.25">
      <c r="B111" s="647"/>
      <c r="C111" s="647"/>
      <c r="D111" s="647"/>
      <c r="F111" s="647"/>
      <c r="G111" s="647"/>
      <c r="H111" s="647"/>
      <c r="I111" s="647"/>
    </row>
    <row r="112" spans="1:11" x14ac:dyDescent="0.25">
      <c r="B112" s="648"/>
      <c r="C112" s="648"/>
      <c r="D112" s="648"/>
      <c r="F112" s="648"/>
      <c r="G112" s="648"/>
      <c r="H112" s="648"/>
      <c r="I112" s="648"/>
    </row>
    <row r="113" spans="2:9" x14ac:dyDescent="0.25">
      <c r="B113" s="645" t="s">
        <v>718</v>
      </c>
      <c r="C113" s="645"/>
      <c r="D113" s="645"/>
      <c r="F113" s="646" t="s">
        <v>66</v>
      </c>
      <c r="G113" s="646"/>
      <c r="H113" s="646"/>
      <c r="I113" s="646"/>
    </row>
  </sheetData>
  <sheetProtection password="CCD9" sheet="1" selectLockedCells="1"/>
  <mergeCells count="36">
    <mergeCell ref="B113:D113"/>
    <mergeCell ref="F113:I113"/>
    <mergeCell ref="F110:I112"/>
    <mergeCell ref="B110:D112"/>
    <mergeCell ref="F1:J4"/>
    <mergeCell ref="B5:J5"/>
    <mergeCell ref="B6:J6"/>
    <mergeCell ref="B7:J7"/>
    <mergeCell ref="F104:F107"/>
    <mergeCell ref="C12:G12"/>
    <mergeCell ref="C13:G13"/>
    <mergeCell ref="H13:I13"/>
    <mergeCell ref="C14:G14"/>
    <mergeCell ref="C15:G15"/>
    <mergeCell ref="H16:I16"/>
    <mergeCell ref="H17:I17"/>
    <mergeCell ref="B8:J8"/>
    <mergeCell ref="B9:J9"/>
    <mergeCell ref="B11:J11"/>
    <mergeCell ref="B22:J22"/>
    <mergeCell ref="B40:J40"/>
    <mergeCell ref="C16:G16"/>
    <mergeCell ref="C17:G17"/>
    <mergeCell ref="C18:G18"/>
    <mergeCell ref="B10:J10"/>
    <mergeCell ref="B103:J103"/>
    <mergeCell ref="C96:G96"/>
    <mergeCell ref="C65:J65"/>
    <mergeCell ref="D19:D21"/>
    <mergeCell ref="E19:E21"/>
    <mergeCell ref="J19:J21"/>
    <mergeCell ref="F20:F21"/>
    <mergeCell ref="I20:I21"/>
    <mergeCell ref="C19:C21"/>
    <mergeCell ref="G19:I19"/>
    <mergeCell ref="C81:J81"/>
  </mergeCells>
  <conditionalFormatting sqref="J24">
    <cfRule type="expression" dxfId="69" priority="151">
      <formula>F24&lt;-5%</formula>
    </cfRule>
    <cfRule type="expression" dxfId="68" priority="152">
      <formula>F24&gt;5%</formula>
    </cfRule>
  </conditionalFormatting>
  <conditionalFormatting sqref="J34 J66:J79 J45:J57">
    <cfRule type="expression" dxfId="67" priority="59">
      <formula>AND(E34-C34&lt;-500, F34&lt;-5%)</formula>
    </cfRule>
    <cfRule type="expression" dxfId="66" priority="60">
      <formula>AND(E34-C34&gt;500, F34&gt;5%)</formula>
    </cfRule>
  </conditionalFormatting>
  <conditionalFormatting sqref="J24">
    <cfRule type="expression" dxfId="65" priority="61">
      <formula>"(+$E$23-$C$23)&gt;$500"</formula>
    </cfRule>
  </conditionalFormatting>
  <conditionalFormatting sqref="J33">
    <cfRule type="expression" dxfId="64" priority="57">
      <formula>AND(E33-C33&lt;-500, F33&lt;-5%)</formula>
    </cfRule>
    <cfRule type="expression" dxfId="63" priority="58">
      <formula>AND(E33-C33&gt;500, F33&gt;5%)</formula>
    </cfRule>
  </conditionalFormatting>
  <conditionalFormatting sqref="J35">
    <cfRule type="expression" dxfId="62" priority="55">
      <formula>AND(E35-C35&lt;-500, F35&lt;-5%)</formula>
    </cfRule>
    <cfRule type="expression" dxfId="61" priority="56">
      <formula>AND(E35-C35&gt;500, F35&gt;5%)</formula>
    </cfRule>
  </conditionalFormatting>
  <conditionalFormatting sqref="J82:J85 J87">
    <cfRule type="expression" dxfId="60" priority="39">
      <formula>AND(E82-C82&lt;-500, F82&lt;-5%)</formula>
    </cfRule>
    <cfRule type="expression" dxfId="59" priority="40">
      <formula>AND(E82-C82&gt;500, F82&gt;5%)</formula>
    </cfRule>
  </conditionalFormatting>
  <conditionalFormatting sqref="J25">
    <cfRule type="expression" dxfId="58" priority="53">
      <formula>AND(E25-C25&lt;-500, F25&lt;-5%)</formula>
    </cfRule>
    <cfRule type="expression" dxfId="57" priority="54">
      <formula>AND(E25-C25&gt;500, F25&gt;5%)</formula>
    </cfRule>
  </conditionalFormatting>
  <conditionalFormatting sqref="J28">
    <cfRule type="expression" dxfId="56" priority="51">
      <formula>AND(E28-C28&lt;-500, F28&lt;-5%)</formula>
    </cfRule>
    <cfRule type="expression" dxfId="55" priority="52">
      <formula>AND(E28-C28&gt;500, F28&gt;5%)</formula>
    </cfRule>
  </conditionalFormatting>
  <conditionalFormatting sqref="J29:J30">
    <cfRule type="expression" dxfId="54" priority="49">
      <formula>AND(E29-C29&lt;-500, F29&lt;-5%)</formula>
    </cfRule>
    <cfRule type="expression" dxfId="53" priority="50">
      <formula>AND(E29-C29&gt;500, F29&gt;5%)</formula>
    </cfRule>
  </conditionalFormatting>
  <conditionalFormatting sqref="J42:J43">
    <cfRule type="expression" dxfId="52" priority="47">
      <formula>AND(E42-C42&lt;-500, F42&lt;-5%)</formula>
    </cfRule>
    <cfRule type="expression" dxfId="51" priority="48">
      <formula>AND(E42-C42&gt;500, F42&gt;5%)</formula>
    </cfRule>
  </conditionalFormatting>
  <conditionalFormatting sqref="J60:J64">
    <cfRule type="expression" dxfId="50" priority="43">
      <formula>AND(E60-C60&lt;-500, F60&lt;-5%)</formula>
    </cfRule>
    <cfRule type="expression" dxfId="49" priority="44">
      <formula>AND(E60-C60&gt;500, F60&gt;5%)</formula>
    </cfRule>
  </conditionalFormatting>
  <conditionalFormatting sqref="J57">
    <cfRule type="expression" dxfId="48" priority="38">
      <formula>E57&gt;0</formula>
    </cfRule>
  </conditionalFormatting>
  <conditionalFormatting sqref="J86">
    <cfRule type="expression" dxfId="47" priority="36">
      <formula>AND(E86-C86&lt;-500, F86&lt;-5%)</formula>
    </cfRule>
    <cfRule type="expression" dxfId="46" priority="37">
      <formula>AND(E86-C86&gt;500, F86&gt;5%)</formula>
    </cfRule>
  </conditionalFormatting>
  <conditionalFormatting sqref="J86">
    <cfRule type="expression" dxfId="45" priority="35">
      <formula>E86&gt;0</formula>
    </cfRule>
  </conditionalFormatting>
  <conditionalFormatting sqref="F24 F66:F79 F45:F57">
    <cfRule type="expression" dxfId="44" priority="33">
      <formula>AND(E24-C24&gt;500, F24&gt;5%)</formula>
    </cfRule>
    <cfRule type="expression" dxfId="43" priority="34">
      <formula>AND(E24-C24&lt;-500, F24&lt;-5%)</formula>
    </cfRule>
  </conditionalFormatting>
  <conditionalFormatting sqref="F25">
    <cfRule type="expression" dxfId="42" priority="29">
      <formula>AND(E25-C25&gt;500, F25&gt;5%)</formula>
    </cfRule>
    <cfRule type="expression" dxfId="41" priority="30">
      <formula>AND(E25-C25&lt;-500, F25&lt;-5%)</formula>
    </cfRule>
  </conditionalFormatting>
  <conditionalFormatting sqref="F28">
    <cfRule type="expression" dxfId="40" priority="27">
      <formula>AND(E28-C28&gt;500, F28&gt;5%)</formula>
    </cfRule>
    <cfRule type="expression" dxfId="39" priority="28">
      <formula>AND(E28-C28&lt;-500, F28&lt;-5%)</formula>
    </cfRule>
  </conditionalFormatting>
  <conditionalFormatting sqref="F29:F30">
    <cfRule type="expression" dxfId="38" priority="25">
      <formula>AND(E29-C29&gt;500, F29&gt;5%)</formula>
    </cfRule>
    <cfRule type="expression" dxfId="37" priority="26">
      <formula>AND(E29-C29&lt;-500, F29&lt;-5%)</formula>
    </cfRule>
  </conditionalFormatting>
  <conditionalFormatting sqref="F60:F63">
    <cfRule type="expression" dxfId="36" priority="15">
      <formula>AND(E60-C60&gt;500, F60&gt;5%)</formula>
    </cfRule>
    <cfRule type="expression" dxfId="35" priority="16">
      <formula>AND(E60-C60&lt;-500, F60&lt;-5%)</formula>
    </cfRule>
  </conditionalFormatting>
  <conditionalFormatting sqref="F82:F86">
    <cfRule type="expression" dxfId="34" priority="11">
      <formula>AND(E82-C82&gt;500, F82&gt;5%)</formula>
    </cfRule>
    <cfRule type="expression" dxfId="33" priority="12">
      <formula>AND(E82-C82&lt;-500, F82&lt;-5%)</formula>
    </cfRule>
  </conditionalFormatting>
  <conditionalFormatting sqref="F33:F35">
    <cfRule type="expression" dxfId="32" priority="5">
      <formula>AND(E33-C33&gt;500, F33&gt;5%)</formula>
    </cfRule>
    <cfRule type="expression" dxfId="31" priority="6">
      <formula>AND(E33-C33&lt;-500, F33&lt;-5%)</formula>
    </cfRule>
  </conditionalFormatting>
  <conditionalFormatting sqref="F42:F43">
    <cfRule type="expression" dxfId="30" priority="3">
      <formula>AND(E42-C42&gt;500, F42&gt;5%)</formula>
    </cfRule>
    <cfRule type="expression" dxfId="29" priority="4">
      <formula>AND(E42-C42&lt;-500, F42&lt;-5%)</formula>
    </cfRule>
  </conditionalFormatting>
  <pageMargins left="0.7" right="0.7" top="0.75" bottom="0.75" header="0.3" footer="0.3"/>
  <pageSetup scale="66" fitToHeight="0" orientation="landscape" r:id="rId1"/>
  <rowBreaks count="1" manualBreakCount="1">
    <brk id="39" min="1" max="9"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T280"/>
  <sheetViews>
    <sheetView zoomScale="80" zoomScaleNormal="80" workbookViewId="0">
      <pane xSplit="8" ySplit="3" topLeftCell="I268" activePane="bottomRight" state="frozen"/>
      <selection pane="topRight" activeCell="F1" sqref="F1"/>
      <selection pane="bottomLeft" activeCell="A4" sqref="A4"/>
      <selection pane="bottomRight" activeCell="O280" sqref="O280"/>
    </sheetView>
  </sheetViews>
  <sheetFormatPr defaultColWidth="9" defaultRowHeight="15" outlineLevelRow="3" x14ac:dyDescent="0.25"/>
  <cols>
    <col min="1" max="1" width="3" style="402" customWidth="1"/>
    <col min="2" max="2" width="3.28515625" style="402" customWidth="1"/>
    <col min="3" max="3" width="10.7109375" style="402" customWidth="1"/>
    <col min="4" max="4" width="46.28515625" style="402" customWidth="1"/>
    <col min="5" max="5" width="8.28515625" style="402" hidden="1" customWidth="1"/>
    <col min="6" max="6" width="37.7109375" style="402" hidden="1" customWidth="1"/>
    <col min="7" max="7" width="11.5703125" style="402" hidden="1" customWidth="1"/>
    <col min="8" max="8" width="6.7109375" style="402" customWidth="1"/>
    <col min="9" max="9" width="20" style="402" customWidth="1"/>
    <col min="10" max="10" width="21.7109375" style="402" hidden="1" customWidth="1"/>
    <col min="11" max="12" width="21.7109375" style="402" customWidth="1"/>
    <col min="13" max="13" width="11.28515625" style="402" hidden="1" customWidth="1"/>
    <col min="14" max="14" width="23" style="402" hidden="1" customWidth="1"/>
    <col min="15" max="15" width="13.5703125" style="402" bestFit="1" customWidth="1"/>
    <col min="16" max="16" width="9" style="402"/>
    <col min="17" max="17" width="72.42578125" style="402" bestFit="1" customWidth="1"/>
    <col min="18" max="18" width="14.42578125" style="402" customWidth="1"/>
    <col min="19" max="19" width="10.5703125" style="402" customWidth="1"/>
    <col min="20" max="20" width="37.42578125" style="402" customWidth="1"/>
    <col min="21" max="16384" width="9" style="402"/>
  </cols>
  <sheetData>
    <row r="1" spans="3:20" x14ac:dyDescent="0.25">
      <c r="C1" s="401"/>
    </row>
    <row r="2" spans="3:20" ht="15.75" thickBot="1" x14ac:dyDescent="0.3">
      <c r="C2" s="403" t="s">
        <v>305</v>
      </c>
      <c r="D2" s="403"/>
      <c r="H2" s="403"/>
      <c r="I2" s="403"/>
      <c r="J2" s="403"/>
      <c r="K2" s="403"/>
      <c r="L2" s="403"/>
      <c r="T2" s="470" t="s">
        <v>723</v>
      </c>
    </row>
    <row r="3" spans="3:20" s="409" customFormat="1" ht="45.75" thickBot="1" x14ac:dyDescent="0.25">
      <c r="C3" s="404" t="s">
        <v>306</v>
      </c>
      <c r="D3" s="405" t="s">
        <v>307</v>
      </c>
      <c r="E3" s="406" t="s">
        <v>308</v>
      </c>
      <c r="F3" s="407" t="s">
        <v>309</v>
      </c>
      <c r="G3" s="407" t="s">
        <v>310</v>
      </c>
      <c r="H3" s="408" t="s">
        <v>311</v>
      </c>
      <c r="I3" s="408" t="s">
        <v>312</v>
      </c>
      <c r="J3" s="408" t="s">
        <v>313</v>
      </c>
      <c r="K3" s="408" t="s">
        <v>314</v>
      </c>
      <c r="L3" s="408" t="s">
        <v>315</v>
      </c>
      <c r="M3" s="407" t="s">
        <v>316</v>
      </c>
      <c r="N3" s="407" t="s">
        <v>317</v>
      </c>
      <c r="O3" s="407" t="s">
        <v>279</v>
      </c>
      <c r="P3" s="407" t="s">
        <v>318</v>
      </c>
      <c r="Q3" s="407" t="s">
        <v>319</v>
      </c>
      <c r="T3" s="471"/>
    </row>
    <row r="4" spans="3:20" s="418" customFormat="1" x14ac:dyDescent="0.25">
      <c r="C4" s="410">
        <v>5000</v>
      </c>
      <c r="D4" s="411" t="s">
        <v>320</v>
      </c>
      <c r="E4" s="412" t="s">
        <v>108</v>
      </c>
      <c r="F4" s="411" t="s">
        <v>320</v>
      </c>
      <c r="G4" s="413"/>
      <c r="H4" s="412">
        <v>1</v>
      </c>
      <c r="I4" s="414"/>
      <c r="J4" s="414"/>
      <c r="K4" s="414" t="s">
        <v>321</v>
      </c>
      <c r="L4" s="414"/>
      <c r="M4" s="412"/>
      <c r="N4" s="414"/>
      <c r="O4" s="415">
        <f>SUM(O5,O26,O39,O57,O66)</f>
        <v>0</v>
      </c>
      <c r="P4" s="416" t="s">
        <v>322</v>
      </c>
      <c r="Q4" s="417"/>
    </row>
    <row r="5" spans="3:20" s="418" customFormat="1" outlineLevel="1" x14ac:dyDescent="0.25">
      <c r="C5" s="419">
        <v>5100</v>
      </c>
      <c r="D5" s="419" t="s">
        <v>323</v>
      </c>
      <c r="E5" s="420" t="s">
        <v>108</v>
      </c>
      <c r="F5" s="419" t="s">
        <v>323</v>
      </c>
      <c r="G5" s="421"/>
      <c r="H5" s="420">
        <v>2</v>
      </c>
      <c r="I5" s="422"/>
      <c r="J5" s="422"/>
      <c r="K5" s="422" t="s">
        <v>324</v>
      </c>
      <c r="L5" s="422"/>
      <c r="M5" s="420"/>
      <c r="N5" s="422"/>
      <c r="O5" s="423">
        <f>SUM(O6,O10,O12,O14,O16,O18)</f>
        <v>0</v>
      </c>
      <c r="P5" s="424" t="s">
        <v>322</v>
      </c>
      <c r="Q5" s="425"/>
    </row>
    <row r="6" spans="3:20" s="433" customFormat="1" outlineLevel="2" x14ac:dyDescent="0.25">
      <c r="C6" s="426">
        <v>5120</v>
      </c>
      <c r="D6" s="426" t="s">
        <v>325</v>
      </c>
      <c r="E6" s="427" t="s">
        <v>108</v>
      </c>
      <c r="F6" s="426" t="s">
        <v>325</v>
      </c>
      <c r="G6" s="428"/>
      <c r="H6" s="427">
        <v>3</v>
      </c>
      <c r="I6" s="429"/>
      <c r="J6" s="429"/>
      <c r="K6" s="429"/>
      <c r="L6" s="429"/>
      <c r="M6" s="427"/>
      <c r="N6" s="429"/>
      <c r="O6" s="430">
        <f>SUM(O7:O9)</f>
        <v>0</v>
      </c>
      <c r="P6" s="431" t="s">
        <v>322</v>
      </c>
      <c r="Q6" s="432"/>
    </row>
    <row r="7" spans="3:20" s="433" customFormat="1" outlineLevel="3" x14ac:dyDescent="0.25">
      <c r="C7" s="434">
        <v>5120.01</v>
      </c>
      <c r="D7" s="435" t="s">
        <v>326</v>
      </c>
      <c r="E7" s="436" t="s">
        <v>106</v>
      </c>
      <c r="F7" s="435"/>
      <c r="G7" s="437"/>
      <c r="H7" s="436">
        <v>4</v>
      </c>
      <c r="I7" s="438"/>
      <c r="J7" s="438" t="s">
        <v>327</v>
      </c>
      <c r="K7" s="438"/>
      <c r="L7" s="438"/>
      <c r="M7" s="436"/>
      <c r="N7" s="438"/>
      <c r="O7" s="439">
        <f>'8-Annual Budget'!G26</f>
        <v>0</v>
      </c>
      <c r="P7" s="440" t="s">
        <v>322</v>
      </c>
      <c r="Q7" s="441"/>
    </row>
    <row r="8" spans="3:20" s="433" customFormat="1" outlineLevel="3" x14ac:dyDescent="0.25">
      <c r="C8" s="434">
        <v>5120.1099999999997</v>
      </c>
      <c r="D8" s="435" t="s">
        <v>328</v>
      </c>
      <c r="E8" s="436" t="s">
        <v>106</v>
      </c>
      <c r="F8" s="441"/>
      <c r="G8" s="437"/>
      <c r="H8" s="436">
        <v>4</v>
      </c>
      <c r="I8" s="438"/>
      <c r="J8" s="438"/>
      <c r="K8" s="438"/>
      <c r="L8" s="438"/>
      <c r="M8" s="436">
        <v>5120</v>
      </c>
      <c r="N8" s="438" t="s">
        <v>329</v>
      </c>
      <c r="O8" s="439"/>
      <c r="P8" s="440" t="s">
        <v>322</v>
      </c>
      <c r="Q8" s="442"/>
    </row>
    <row r="9" spans="3:20" s="433" customFormat="1" outlineLevel="3" x14ac:dyDescent="0.25">
      <c r="C9" s="434">
        <v>5120.21</v>
      </c>
      <c r="D9" s="435" t="s">
        <v>330</v>
      </c>
      <c r="E9" s="436" t="s">
        <v>106</v>
      </c>
      <c r="F9" s="441"/>
      <c r="G9" s="437"/>
      <c r="H9" s="436">
        <v>4</v>
      </c>
      <c r="I9" s="438"/>
      <c r="J9" s="438"/>
      <c r="K9" s="438"/>
      <c r="L9" s="438"/>
      <c r="M9" s="436">
        <v>5121</v>
      </c>
      <c r="N9" s="438" t="s">
        <v>331</v>
      </c>
      <c r="O9" s="439"/>
      <c r="P9" s="440" t="s">
        <v>322</v>
      </c>
      <c r="Q9" s="442"/>
    </row>
    <row r="10" spans="3:20" s="433" customFormat="1" outlineLevel="2" x14ac:dyDescent="0.25">
      <c r="C10" s="426">
        <v>5130</v>
      </c>
      <c r="D10" s="426" t="s">
        <v>332</v>
      </c>
      <c r="E10" s="427" t="s">
        <v>108</v>
      </c>
      <c r="F10" s="426" t="s">
        <v>332</v>
      </c>
      <c r="G10" s="428"/>
      <c r="H10" s="427">
        <v>3</v>
      </c>
      <c r="I10" s="429"/>
      <c r="J10" s="429"/>
      <c r="K10" s="429"/>
      <c r="L10" s="429"/>
      <c r="M10" s="427"/>
      <c r="N10" s="429"/>
      <c r="O10" s="430">
        <f>SUM(O11)</f>
        <v>0</v>
      </c>
      <c r="P10" s="431" t="s">
        <v>322</v>
      </c>
      <c r="Q10" s="443"/>
    </row>
    <row r="11" spans="3:20" s="433" customFormat="1" outlineLevel="3" x14ac:dyDescent="0.25">
      <c r="C11" s="434">
        <v>5130.01</v>
      </c>
      <c r="D11" s="435" t="s">
        <v>333</v>
      </c>
      <c r="E11" s="436" t="s">
        <v>106</v>
      </c>
      <c r="F11" s="441"/>
      <c r="G11" s="437"/>
      <c r="H11" s="436">
        <v>4</v>
      </c>
      <c r="I11" s="438"/>
      <c r="J11" s="438"/>
      <c r="K11" s="438"/>
      <c r="L11" s="438"/>
      <c r="M11" s="436"/>
      <c r="N11" s="438"/>
      <c r="O11" s="439"/>
      <c r="P11" s="440" t="s">
        <v>322</v>
      </c>
      <c r="Q11" s="442"/>
    </row>
    <row r="12" spans="3:20" s="433" customFormat="1" outlineLevel="2" x14ac:dyDescent="0.25">
      <c r="C12" s="426">
        <v>5140</v>
      </c>
      <c r="D12" s="426" t="s">
        <v>334</v>
      </c>
      <c r="E12" s="427" t="s">
        <v>108</v>
      </c>
      <c r="F12" s="426" t="s">
        <v>334</v>
      </c>
      <c r="G12" s="428"/>
      <c r="H12" s="427">
        <v>3</v>
      </c>
      <c r="I12" s="429"/>
      <c r="J12" s="429"/>
      <c r="K12" s="429"/>
      <c r="L12" s="429"/>
      <c r="M12" s="427"/>
      <c r="N12" s="429"/>
      <c r="O12" s="430">
        <f>SUM(O13)</f>
        <v>0</v>
      </c>
      <c r="P12" s="431" t="s">
        <v>322</v>
      </c>
      <c r="Q12" s="443"/>
    </row>
    <row r="13" spans="3:20" s="433" customFormat="1" outlineLevel="3" x14ac:dyDescent="0.25">
      <c r="C13" s="434">
        <v>5140.01</v>
      </c>
      <c r="D13" s="435" t="s">
        <v>335</v>
      </c>
      <c r="E13" s="436" t="s">
        <v>106</v>
      </c>
      <c r="F13" s="441"/>
      <c r="G13" s="437"/>
      <c r="H13" s="436">
        <v>4</v>
      </c>
      <c r="I13" s="438"/>
      <c r="J13" s="438"/>
      <c r="K13" s="438"/>
      <c r="L13" s="438"/>
      <c r="M13" s="436">
        <v>5140</v>
      </c>
      <c r="N13" s="438" t="s">
        <v>336</v>
      </c>
      <c r="O13" s="439">
        <f>'8-Annual Budget'!G38</f>
        <v>0</v>
      </c>
      <c r="P13" s="440" t="s">
        <v>322</v>
      </c>
      <c r="Q13" s="442"/>
    </row>
    <row r="14" spans="3:20" s="433" customFormat="1" outlineLevel="2" x14ac:dyDescent="0.25">
      <c r="C14" s="426">
        <v>5170</v>
      </c>
      <c r="D14" s="426" t="s">
        <v>337</v>
      </c>
      <c r="E14" s="427" t="s">
        <v>108</v>
      </c>
      <c r="F14" s="426" t="s">
        <v>337</v>
      </c>
      <c r="G14" s="428"/>
      <c r="H14" s="427">
        <v>3</v>
      </c>
      <c r="I14" s="429"/>
      <c r="J14" s="429"/>
      <c r="K14" s="429"/>
      <c r="L14" s="429"/>
      <c r="M14" s="427"/>
      <c r="N14" s="429"/>
      <c r="O14" s="430">
        <f>SUM(O15)</f>
        <v>0</v>
      </c>
      <c r="P14" s="431" t="s">
        <v>322</v>
      </c>
      <c r="Q14" s="443"/>
    </row>
    <row r="15" spans="3:20" s="433" customFormat="1" outlineLevel="3" x14ac:dyDescent="0.25">
      <c r="C15" s="434">
        <v>5170.01</v>
      </c>
      <c r="D15" s="435" t="s">
        <v>338</v>
      </c>
      <c r="E15" s="436" t="s">
        <v>106</v>
      </c>
      <c r="F15" s="441"/>
      <c r="G15" s="437"/>
      <c r="H15" s="436">
        <v>4</v>
      </c>
      <c r="I15" s="438"/>
      <c r="J15" s="438"/>
      <c r="K15" s="438"/>
      <c r="L15" s="438"/>
      <c r="M15" s="436">
        <v>5170</v>
      </c>
      <c r="N15" s="438" t="s">
        <v>339</v>
      </c>
      <c r="O15" s="439"/>
      <c r="P15" s="440" t="s">
        <v>322</v>
      </c>
      <c r="Q15" s="442"/>
    </row>
    <row r="16" spans="3:20" s="433" customFormat="1" outlineLevel="2" x14ac:dyDescent="0.25">
      <c r="C16" s="426">
        <v>5180</v>
      </c>
      <c r="D16" s="426" t="s">
        <v>340</v>
      </c>
      <c r="E16" s="427" t="s">
        <v>108</v>
      </c>
      <c r="F16" s="426" t="s">
        <v>340</v>
      </c>
      <c r="G16" s="428"/>
      <c r="H16" s="427">
        <v>3</v>
      </c>
      <c r="I16" s="429"/>
      <c r="J16" s="429"/>
      <c r="K16" s="429"/>
      <c r="L16" s="429"/>
      <c r="M16" s="427"/>
      <c r="N16" s="429"/>
      <c r="O16" s="430">
        <f>SUM(O17)</f>
        <v>0</v>
      </c>
      <c r="P16" s="431" t="s">
        <v>322</v>
      </c>
      <c r="Q16" s="443"/>
    </row>
    <row r="17" spans="3:17" s="433" customFormat="1" outlineLevel="3" x14ac:dyDescent="0.25">
      <c r="C17" s="434">
        <v>5180.01</v>
      </c>
      <c r="D17" s="435" t="s">
        <v>341</v>
      </c>
      <c r="E17" s="436" t="s">
        <v>106</v>
      </c>
      <c r="F17" s="441"/>
      <c r="G17" s="437"/>
      <c r="H17" s="436">
        <v>4</v>
      </c>
      <c r="I17" s="438"/>
      <c r="J17" s="438"/>
      <c r="K17" s="438"/>
      <c r="L17" s="438"/>
      <c r="M17" s="436">
        <v>5180</v>
      </c>
      <c r="N17" s="438" t="s">
        <v>342</v>
      </c>
      <c r="O17" s="439"/>
      <c r="P17" s="440" t="s">
        <v>322</v>
      </c>
      <c r="Q17" s="442"/>
    </row>
    <row r="18" spans="3:17" s="433" customFormat="1" outlineLevel="2" x14ac:dyDescent="0.25">
      <c r="C18" s="426">
        <v>5190</v>
      </c>
      <c r="D18" s="426" t="s">
        <v>343</v>
      </c>
      <c r="E18" s="427" t="s">
        <v>108</v>
      </c>
      <c r="F18" s="426" t="s">
        <v>343</v>
      </c>
      <c r="G18" s="428"/>
      <c r="H18" s="427">
        <v>3</v>
      </c>
      <c r="I18" s="429"/>
      <c r="J18" s="429"/>
      <c r="K18" s="429"/>
      <c r="L18" s="429"/>
      <c r="M18" s="427"/>
      <c r="N18" s="429"/>
      <c r="O18" s="430">
        <f>SUM(O19:O25)</f>
        <v>0</v>
      </c>
      <c r="P18" s="431" t="s">
        <v>322</v>
      </c>
      <c r="Q18" s="443"/>
    </row>
    <row r="19" spans="3:17" s="433" customFormat="1" outlineLevel="3" x14ac:dyDescent="0.25">
      <c r="C19" s="434">
        <v>5190.01</v>
      </c>
      <c r="D19" s="435" t="s">
        <v>344</v>
      </c>
      <c r="E19" s="436" t="s">
        <v>106</v>
      </c>
      <c r="F19" s="441"/>
      <c r="G19" s="437"/>
      <c r="H19" s="436">
        <v>4</v>
      </c>
      <c r="I19" s="438"/>
      <c r="J19" s="438"/>
      <c r="K19" s="438"/>
      <c r="L19" s="438"/>
      <c r="M19" s="436">
        <v>5190</v>
      </c>
      <c r="N19" s="438" t="s">
        <v>345</v>
      </c>
      <c r="O19" s="439"/>
      <c r="P19" s="440" t="s">
        <v>322</v>
      </c>
      <c r="Q19" s="442"/>
    </row>
    <row r="20" spans="3:17" s="433" customFormat="1" outlineLevel="3" x14ac:dyDescent="0.25">
      <c r="C20" s="434">
        <v>5190.1099999999997</v>
      </c>
      <c r="D20" s="435" t="s">
        <v>346</v>
      </c>
      <c r="E20" s="436" t="s">
        <v>106</v>
      </c>
      <c r="F20" s="441"/>
      <c r="G20" s="437"/>
      <c r="H20" s="436">
        <v>4</v>
      </c>
      <c r="I20" s="441"/>
      <c r="J20" s="441"/>
      <c r="K20" s="441"/>
      <c r="L20" s="441"/>
      <c r="M20" s="436">
        <v>5191</v>
      </c>
      <c r="N20" s="441" t="s">
        <v>346</v>
      </c>
      <c r="O20" s="439"/>
      <c r="P20" s="440" t="s">
        <v>322</v>
      </c>
      <c r="Q20" s="442"/>
    </row>
    <row r="21" spans="3:17" s="433" customFormat="1" outlineLevel="3" x14ac:dyDescent="0.25">
      <c r="C21" s="434">
        <v>5190.12</v>
      </c>
      <c r="D21" s="435" t="s">
        <v>347</v>
      </c>
      <c r="E21" s="436" t="s">
        <v>106</v>
      </c>
      <c r="F21" s="441"/>
      <c r="G21" s="437"/>
      <c r="H21" s="436">
        <v>4</v>
      </c>
      <c r="M21" s="436">
        <v>5192</v>
      </c>
      <c r="N21" s="433" t="s">
        <v>348</v>
      </c>
      <c r="O21" s="439"/>
      <c r="P21" s="440" t="s">
        <v>322</v>
      </c>
      <c r="Q21" s="442"/>
    </row>
    <row r="22" spans="3:17" s="433" customFormat="1" outlineLevel="3" x14ac:dyDescent="0.25">
      <c r="C22" s="434">
        <v>5190.13</v>
      </c>
      <c r="D22" s="435" t="s">
        <v>349</v>
      </c>
      <c r="E22" s="436" t="s">
        <v>106</v>
      </c>
      <c r="F22" s="441"/>
      <c r="G22" s="437"/>
      <c r="H22" s="436">
        <v>4</v>
      </c>
      <c r="I22" s="441"/>
      <c r="J22" s="441"/>
      <c r="K22" s="441"/>
      <c r="L22" s="441"/>
      <c r="M22" s="436">
        <v>5193</v>
      </c>
      <c r="N22" s="441" t="s">
        <v>350</v>
      </c>
      <c r="O22" s="439"/>
      <c r="P22" s="440" t="s">
        <v>322</v>
      </c>
      <c r="Q22" s="442"/>
    </row>
    <row r="23" spans="3:17" s="433" customFormat="1" outlineLevel="3" x14ac:dyDescent="0.25">
      <c r="C23" s="434">
        <v>5190.1400000000003</v>
      </c>
      <c r="D23" s="435" t="s">
        <v>351</v>
      </c>
      <c r="E23" s="436" t="s">
        <v>106</v>
      </c>
      <c r="F23" s="441"/>
      <c r="G23" s="437"/>
      <c r="H23" s="436">
        <v>4</v>
      </c>
      <c r="I23" s="441"/>
      <c r="J23" s="441"/>
      <c r="K23" s="441"/>
      <c r="L23" s="441"/>
      <c r="M23" s="436">
        <v>5194</v>
      </c>
      <c r="N23" s="441" t="s">
        <v>351</v>
      </c>
      <c r="O23" s="439"/>
      <c r="P23" s="440" t="s">
        <v>322</v>
      </c>
      <c r="Q23" s="442"/>
    </row>
    <row r="24" spans="3:17" s="433" customFormat="1" outlineLevel="3" x14ac:dyDescent="0.25">
      <c r="C24" s="434">
        <v>5190.1499999999996</v>
      </c>
      <c r="D24" s="435" t="s">
        <v>352</v>
      </c>
      <c r="E24" s="436" t="s">
        <v>106</v>
      </c>
      <c r="F24" s="441"/>
      <c r="G24" s="437"/>
      <c r="H24" s="436">
        <v>4</v>
      </c>
      <c r="M24" s="436">
        <v>5195</v>
      </c>
      <c r="N24" s="433" t="s">
        <v>353</v>
      </c>
      <c r="O24" s="439"/>
      <c r="P24" s="440" t="s">
        <v>322</v>
      </c>
      <c r="Q24" s="442"/>
    </row>
    <row r="25" spans="3:17" s="433" customFormat="1" outlineLevel="3" x14ac:dyDescent="0.25">
      <c r="C25" s="434">
        <v>5190.16</v>
      </c>
      <c r="D25" s="435" t="s">
        <v>354</v>
      </c>
      <c r="E25" s="436" t="s">
        <v>106</v>
      </c>
      <c r="F25" s="441"/>
      <c r="G25" s="437"/>
      <c r="H25" s="436">
        <v>4</v>
      </c>
      <c r="I25" s="441"/>
      <c r="J25" s="441"/>
      <c r="K25" s="441"/>
      <c r="L25" s="441"/>
      <c r="M25" s="436"/>
      <c r="O25" s="439"/>
      <c r="P25" s="440" t="s">
        <v>322</v>
      </c>
      <c r="Q25" s="442"/>
    </row>
    <row r="26" spans="3:17" s="418" customFormat="1" outlineLevel="1" x14ac:dyDescent="0.25">
      <c r="C26" s="419">
        <v>5200</v>
      </c>
      <c r="D26" s="419" t="s">
        <v>355</v>
      </c>
      <c r="E26" s="420" t="s">
        <v>108</v>
      </c>
      <c r="F26" s="419" t="s">
        <v>355</v>
      </c>
      <c r="G26" s="421"/>
      <c r="H26" s="420">
        <v>2</v>
      </c>
      <c r="I26" s="425"/>
      <c r="J26" s="425"/>
      <c r="K26" s="425"/>
      <c r="L26" s="425"/>
      <c r="M26" s="420"/>
      <c r="N26" s="444"/>
      <c r="O26" s="423">
        <f>SUM(O27,O29,O31,O33,O35,O37)</f>
        <v>0</v>
      </c>
      <c r="P26" s="424" t="s">
        <v>356</v>
      </c>
      <c r="Q26" s="445"/>
    </row>
    <row r="27" spans="3:17" s="433" customFormat="1" outlineLevel="2" x14ac:dyDescent="0.25">
      <c r="C27" s="426">
        <v>5220</v>
      </c>
      <c r="D27" s="426" t="s">
        <v>357</v>
      </c>
      <c r="E27" s="427" t="s">
        <v>108</v>
      </c>
      <c r="F27" s="426" t="s">
        <v>357</v>
      </c>
      <c r="G27" s="428"/>
      <c r="H27" s="427">
        <v>3</v>
      </c>
      <c r="I27" s="432"/>
      <c r="J27" s="432"/>
      <c r="K27" s="432"/>
      <c r="L27" s="432"/>
      <c r="M27" s="427"/>
      <c r="N27" s="446"/>
      <c r="O27" s="430">
        <f>SUM(O28)</f>
        <v>0</v>
      </c>
      <c r="P27" s="431" t="s">
        <v>356</v>
      </c>
      <c r="Q27" s="443"/>
    </row>
    <row r="28" spans="3:17" s="433" customFormat="1" outlineLevel="3" x14ac:dyDescent="0.25">
      <c r="C28" s="434">
        <v>5220.01</v>
      </c>
      <c r="D28" s="435" t="s">
        <v>358</v>
      </c>
      <c r="E28" s="436" t="s">
        <v>106</v>
      </c>
      <c r="F28" s="441"/>
      <c r="G28" s="437"/>
      <c r="H28" s="436">
        <v>4</v>
      </c>
      <c r="I28" s="438"/>
      <c r="J28" s="438"/>
      <c r="K28" s="438"/>
      <c r="L28" s="438"/>
      <c r="M28" s="436">
        <v>5220</v>
      </c>
      <c r="N28" s="438" t="s">
        <v>359</v>
      </c>
      <c r="O28" s="439"/>
      <c r="P28" s="440" t="s">
        <v>356</v>
      </c>
      <c r="Q28" s="442"/>
    </row>
    <row r="29" spans="3:17" s="433" customFormat="1" outlineLevel="2" x14ac:dyDescent="0.25">
      <c r="C29" s="426">
        <v>5230</v>
      </c>
      <c r="D29" s="426" t="s">
        <v>360</v>
      </c>
      <c r="E29" s="427" t="s">
        <v>108</v>
      </c>
      <c r="F29" s="426" t="s">
        <v>360</v>
      </c>
      <c r="G29" s="428"/>
      <c r="H29" s="427">
        <v>3</v>
      </c>
      <c r="I29" s="429"/>
      <c r="J29" s="429"/>
      <c r="K29" s="429"/>
      <c r="L29" s="429"/>
      <c r="M29" s="427"/>
      <c r="N29" s="429"/>
      <c r="O29" s="430">
        <f>SUM(O30)</f>
        <v>0</v>
      </c>
      <c r="P29" s="431" t="s">
        <v>356</v>
      </c>
      <c r="Q29" s="443"/>
    </row>
    <row r="30" spans="3:17" s="433" customFormat="1" outlineLevel="3" x14ac:dyDescent="0.25">
      <c r="C30" s="434">
        <v>5230.01</v>
      </c>
      <c r="D30" s="435" t="s">
        <v>361</v>
      </c>
      <c r="E30" s="436" t="s">
        <v>106</v>
      </c>
      <c r="F30" s="441"/>
      <c r="G30" s="437"/>
      <c r="H30" s="436">
        <v>4</v>
      </c>
      <c r="I30" s="438"/>
      <c r="J30" s="438"/>
      <c r="K30" s="438"/>
      <c r="L30" s="438"/>
      <c r="M30" s="436"/>
      <c r="N30" s="438"/>
      <c r="O30" s="439"/>
      <c r="P30" s="440" t="s">
        <v>356</v>
      </c>
      <c r="Q30" s="442"/>
    </row>
    <row r="31" spans="3:17" s="433" customFormat="1" outlineLevel="2" x14ac:dyDescent="0.25">
      <c r="C31" s="426">
        <v>5240</v>
      </c>
      <c r="D31" s="426" t="s">
        <v>362</v>
      </c>
      <c r="E31" s="427" t="s">
        <v>108</v>
      </c>
      <c r="F31" s="426" t="s">
        <v>362</v>
      </c>
      <c r="G31" s="428"/>
      <c r="H31" s="427">
        <v>3</v>
      </c>
      <c r="I31" s="429"/>
      <c r="J31" s="429"/>
      <c r="K31" s="429"/>
      <c r="L31" s="429"/>
      <c r="M31" s="427"/>
      <c r="N31" s="429"/>
      <c r="O31" s="430">
        <f>SUM(O32)</f>
        <v>0</v>
      </c>
      <c r="P31" s="431" t="s">
        <v>356</v>
      </c>
      <c r="Q31" s="443"/>
    </row>
    <row r="32" spans="3:17" s="433" customFormat="1" outlineLevel="3" x14ac:dyDescent="0.25">
      <c r="C32" s="434">
        <v>5240.01</v>
      </c>
      <c r="D32" s="435" t="s">
        <v>363</v>
      </c>
      <c r="E32" s="436" t="s">
        <v>106</v>
      </c>
      <c r="F32" s="441"/>
      <c r="G32" s="437"/>
      <c r="H32" s="436">
        <v>4</v>
      </c>
      <c r="I32" s="438"/>
      <c r="J32" s="438"/>
      <c r="K32" s="438"/>
      <c r="L32" s="438"/>
      <c r="M32" s="436">
        <v>5240</v>
      </c>
      <c r="N32" s="438" t="s">
        <v>364</v>
      </c>
      <c r="O32" s="439"/>
      <c r="P32" s="440" t="s">
        <v>356</v>
      </c>
      <c r="Q32" s="442"/>
    </row>
    <row r="33" spans="3:17" s="433" customFormat="1" outlineLevel="2" x14ac:dyDescent="0.25">
      <c r="C33" s="426">
        <v>5250</v>
      </c>
      <c r="D33" s="426" t="s">
        <v>365</v>
      </c>
      <c r="E33" s="427" t="s">
        <v>108</v>
      </c>
      <c r="F33" s="426" t="s">
        <v>365</v>
      </c>
      <c r="G33" s="428"/>
      <c r="H33" s="427">
        <v>3</v>
      </c>
      <c r="I33" s="429"/>
      <c r="J33" s="429"/>
      <c r="K33" s="429"/>
      <c r="L33" s="429"/>
      <c r="M33" s="427"/>
      <c r="N33" s="429"/>
      <c r="O33" s="430">
        <f>SUM(O34)</f>
        <v>0</v>
      </c>
      <c r="P33" s="431" t="s">
        <v>356</v>
      </c>
      <c r="Q33" s="443"/>
    </row>
    <row r="34" spans="3:17" s="433" customFormat="1" outlineLevel="3" x14ac:dyDescent="0.25">
      <c r="C34" s="434">
        <v>5250.01</v>
      </c>
      <c r="D34" s="435" t="s">
        <v>366</v>
      </c>
      <c r="E34" s="436" t="s">
        <v>106</v>
      </c>
      <c r="F34" s="441"/>
      <c r="G34" s="437"/>
      <c r="H34" s="436">
        <v>4</v>
      </c>
      <c r="I34" s="438"/>
      <c r="J34" s="438"/>
      <c r="K34" s="438"/>
      <c r="L34" s="438"/>
      <c r="M34" s="436">
        <v>5250</v>
      </c>
      <c r="N34" s="438" t="s">
        <v>367</v>
      </c>
      <c r="O34" s="439"/>
      <c r="P34" s="440" t="s">
        <v>356</v>
      </c>
      <c r="Q34" s="442"/>
    </row>
    <row r="35" spans="3:17" s="433" customFormat="1" outlineLevel="2" x14ac:dyDescent="0.25">
      <c r="C35" s="426">
        <v>5270</v>
      </c>
      <c r="D35" s="426" t="s">
        <v>368</v>
      </c>
      <c r="E35" s="427" t="s">
        <v>108</v>
      </c>
      <c r="F35" s="426" t="s">
        <v>368</v>
      </c>
      <c r="G35" s="428"/>
      <c r="H35" s="427">
        <v>3</v>
      </c>
      <c r="I35" s="429"/>
      <c r="J35" s="429"/>
      <c r="K35" s="429"/>
      <c r="L35" s="429"/>
      <c r="M35" s="427"/>
      <c r="N35" s="429"/>
      <c r="O35" s="430">
        <f>SUM(O36)</f>
        <v>0</v>
      </c>
      <c r="P35" s="431" t="s">
        <v>356</v>
      </c>
      <c r="Q35" s="443"/>
    </row>
    <row r="36" spans="3:17" s="433" customFormat="1" outlineLevel="3" x14ac:dyDescent="0.25">
      <c r="C36" s="434">
        <v>5270.01</v>
      </c>
      <c r="D36" s="435" t="s">
        <v>369</v>
      </c>
      <c r="E36" s="436" t="s">
        <v>106</v>
      </c>
      <c r="F36" s="441"/>
      <c r="G36" s="437"/>
      <c r="H36" s="436">
        <v>4</v>
      </c>
      <c r="I36" s="438"/>
      <c r="J36" s="438"/>
      <c r="K36" s="438"/>
      <c r="L36" s="438"/>
      <c r="M36" s="436">
        <v>5270</v>
      </c>
      <c r="N36" s="438" t="s">
        <v>370</v>
      </c>
      <c r="O36" s="439"/>
      <c r="P36" s="440" t="s">
        <v>356</v>
      </c>
      <c r="Q36" s="442"/>
    </row>
    <row r="37" spans="3:17" s="433" customFormat="1" outlineLevel="2" x14ac:dyDescent="0.25">
      <c r="C37" s="426">
        <v>5290</v>
      </c>
      <c r="D37" s="426" t="s">
        <v>371</v>
      </c>
      <c r="E37" s="427" t="s">
        <v>108</v>
      </c>
      <c r="F37" s="426" t="s">
        <v>371</v>
      </c>
      <c r="G37" s="428"/>
      <c r="H37" s="427">
        <v>3</v>
      </c>
      <c r="I37" s="429"/>
      <c r="J37" s="429"/>
      <c r="K37" s="429"/>
      <c r="L37" s="429"/>
      <c r="M37" s="427"/>
      <c r="N37" s="429"/>
      <c r="O37" s="430">
        <f>SUM(O38)</f>
        <v>0</v>
      </c>
      <c r="P37" s="431" t="s">
        <v>356</v>
      </c>
      <c r="Q37" s="443"/>
    </row>
    <row r="38" spans="3:17" s="433" customFormat="1" outlineLevel="3" x14ac:dyDescent="0.25">
      <c r="C38" s="434">
        <v>5290.01</v>
      </c>
      <c r="D38" s="435" t="s">
        <v>372</v>
      </c>
      <c r="E38" s="436" t="s">
        <v>106</v>
      </c>
      <c r="F38" s="441"/>
      <c r="G38" s="437"/>
      <c r="H38" s="436">
        <v>4</v>
      </c>
      <c r="I38" s="438"/>
      <c r="J38" s="438"/>
      <c r="K38" s="438"/>
      <c r="L38" s="438"/>
      <c r="M38" s="436">
        <v>5290</v>
      </c>
      <c r="N38" s="438" t="s">
        <v>373</v>
      </c>
      <c r="O38" s="439"/>
      <c r="P38" s="440" t="s">
        <v>356</v>
      </c>
      <c r="Q38" s="442"/>
    </row>
    <row r="39" spans="3:17" s="418" customFormat="1" outlineLevel="1" x14ac:dyDescent="0.25">
      <c r="C39" s="419">
        <v>5300</v>
      </c>
      <c r="D39" s="419" t="s">
        <v>374</v>
      </c>
      <c r="E39" s="420" t="s">
        <v>108</v>
      </c>
      <c r="F39" s="419" t="s">
        <v>374</v>
      </c>
      <c r="G39" s="421"/>
      <c r="H39" s="420">
        <v>2</v>
      </c>
      <c r="I39" s="422"/>
      <c r="J39" s="422"/>
      <c r="K39" s="422"/>
      <c r="L39" s="422"/>
      <c r="M39" s="420"/>
      <c r="N39" s="422"/>
      <c r="O39" s="423">
        <f>SUM(O40,O42,O49,O55)</f>
        <v>0</v>
      </c>
      <c r="P39" s="424" t="s">
        <v>322</v>
      </c>
      <c r="Q39" s="445"/>
    </row>
    <row r="40" spans="3:17" s="433" customFormat="1" outlineLevel="2" x14ac:dyDescent="0.25">
      <c r="C40" s="426">
        <v>5301</v>
      </c>
      <c r="D40" s="426" t="s">
        <v>375</v>
      </c>
      <c r="E40" s="427" t="s">
        <v>108</v>
      </c>
      <c r="F40" s="426" t="s">
        <v>375</v>
      </c>
      <c r="G40" s="428"/>
      <c r="H40" s="427">
        <v>3</v>
      </c>
      <c r="I40" s="429"/>
      <c r="J40" s="429"/>
      <c r="K40" s="429"/>
      <c r="L40" s="429"/>
      <c r="M40" s="427"/>
      <c r="N40" s="429"/>
      <c r="O40" s="430">
        <f>SUM(O41:O41)</f>
        <v>0</v>
      </c>
      <c r="P40" s="431" t="s">
        <v>322</v>
      </c>
      <c r="Q40" s="443"/>
    </row>
    <row r="41" spans="3:17" s="433" customFormat="1" outlineLevel="3" x14ac:dyDescent="0.25">
      <c r="C41" s="434">
        <v>5301.01</v>
      </c>
      <c r="D41" s="435" t="s">
        <v>376</v>
      </c>
      <c r="E41" s="436" t="s">
        <v>106</v>
      </c>
      <c r="F41" s="441"/>
      <c r="G41" s="437"/>
      <c r="H41" s="436">
        <v>4</v>
      </c>
      <c r="I41" s="438"/>
      <c r="J41" s="438"/>
      <c r="K41" s="438"/>
      <c r="L41" s="438"/>
      <c r="M41" s="436"/>
      <c r="N41" s="438"/>
      <c r="O41" s="439"/>
      <c r="P41" s="440" t="s">
        <v>322</v>
      </c>
      <c r="Q41" s="442"/>
    </row>
    <row r="42" spans="3:17" s="433" customFormat="1" outlineLevel="2" x14ac:dyDescent="0.25">
      <c r="C42" s="426">
        <v>5310</v>
      </c>
      <c r="D42" s="426" t="s">
        <v>377</v>
      </c>
      <c r="E42" s="427" t="s">
        <v>106</v>
      </c>
      <c r="F42" s="447"/>
      <c r="G42" s="448"/>
      <c r="H42" s="427">
        <v>3</v>
      </c>
      <c r="I42" s="449"/>
      <c r="J42" s="449"/>
      <c r="K42" s="449"/>
      <c r="L42" s="449"/>
      <c r="M42" s="427"/>
      <c r="N42" s="429"/>
      <c r="O42" s="430">
        <f>SUM(O43:O48)</f>
        <v>0</v>
      </c>
      <c r="P42" s="431" t="s">
        <v>322</v>
      </c>
      <c r="Q42" s="450"/>
    </row>
    <row r="43" spans="3:17" s="433" customFormat="1" outlineLevel="3" x14ac:dyDescent="0.25">
      <c r="C43" s="434">
        <v>5310.01</v>
      </c>
      <c r="D43" s="435" t="s">
        <v>378</v>
      </c>
      <c r="E43" s="436" t="s">
        <v>106</v>
      </c>
      <c r="F43" s="435"/>
      <c r="G43" s="451"/>
      <c r="H43" s="436">
        <v>4</v>
      </c>
      <c r="I43" s="438"/>
      <c r="J43" s="438"/>
      <c r="K43" s="438"/>
      <c r="L43" s="438"/>
      <c r="M43" s="436"/>
      <c r="N43" s="438"/>
      <c r="O43" s="439"/>
      <c r="P43" s="440" t="s">
        <v>322</v>
      </c>
      <c r="Q43" s="442"/>
    </row>
    <row r="44" spans="3:17" s="433" customFormat="1" outlineLevel="3" x14ac:dyDescent="0.25">
      <c r="C44" s="434">
        <v>5310.14</v>
      </c>
      <c r="D44" s="435" t="s">
        <v>379</v>
      </c>
      <c r="E44" s="436" t="s">
        <v>106</v>
      </c>
      <c r="F44" s="435"/>
      <c r="G44" s="451"/>
      <c r="H44" s="436">
        <v>4</v>
      </c>
      <c r="I44" s="438"/>
      <c r="J44" s="438"/>
      <c r="K44" s="438"/>
      <c r="L44" s="438"/>
      <c r="M44" s="436">
        <v>5303</v>
      </c>
      <c r="N44" s="435" t="s">
        <v>379</v>
      </c>
      <c r="O44" s="439"/>
      <c r="P44" s="440" t="s">
        <v>322</v>
      </c>
      <c r="Q44" s="442"/>
    </row>
    <row r="45" spans="3:17" s="433" customFormat="1" outlineLevel="3" x14ac:dyDescent="0.25">
      <c r="C45" s="434">
        <v>5310.24</v>
      </c>
      <c r="D45" s="435" t="s">
        <v>380</v>
      </c>
      <c r="E45" s="436" t="s">
        <v>106</v>
      </c>
      <c r="F45" s="435"/>
      <c r="G45" s="451"/>
      <c r="H45" s="436">
        <v>4</v>
      </c>
      <c r="I45" s="438"/>
      <c r="J45" s="438"/>
      <c r="K45" s="438"/>
      <c r="L45" s="438"/>
      <c r="M45" s="436">
        <v>5307</v>
      </c>
      <c r="N45" s="435" t="s">
        <v>380</v>
      </c>
      <c r="O45" s="439"/>
      <c r="P45" s="440" t="s">
        <v>322</v>
      </c>
      <c r="Q45" s="442"/>
    </row>
    <row r="46" spans="3:17" s="433" customFormat="1" outlineLevel="3" x14ac:dyDescent="0.25">
      <c r="C46" s="434">
        <v>5310.34</v>
      </c>
      <c r="D46" s="435" t="s">
        <v>381</v>
      </c>
      <c r="E46" s="436" t="s">
        <v>106</v>
      </c>
      <c r="F46" s="435"/>
      <c r="G46" s="451"/>
      <c r="H46" s="436">
        <v>4</v>
      </c>
      <c r="I46" s="438"/>
      <c r="J46" s="438"/>
      <c r="K46" s="438"/>
      <c r="L46" s="438"/>
      <c r="M46" s="436">
        <v>5312</v>
      </c>
      <c r="N46" s="435" t="s">
        <v>381</v>
      </c>
      <c r="O46" s="439"/>
      <c r="P46" s="440" t="s">
        <v>322</v>
      </c>
      <c r="Q46" s="442"/>
    </row>
    <row r="47" spans="3:17" s="433" customFormat="1" outlineLevel="3" x14ac:dyDescent="0.25">
      <c r="C47" s="434">
        <v>5310.44</v>
      </c>
      <c r="D47" s="435" t="s">
        <v>382</v>
      </c>
      <c r="E47" s="436" t="s">
        <v>106</v>
      </c>
      <c r="F47" s="435"/>
      <c r="G47" s="451"/>
      <c r="H47" s="436">
        <v>4</v>
      </c>
      <c r="I47" s="438"/>
      <c r="J47" s="438"/>
      <c r="K47" s="438"/>
      <c r="L47" s="438"/>
      <c r="M47" s="436">
        <v>5317</v>
      </c>
      <c r="N47" s="435" t="s">
        <v>382</v>
      </c>
      <c r="O47" s="439"/>
      <c r="P47" s="440" t="s">
        <v>322</v>
      </c>
      <c r="Q47" s="442"/>
    </row>
    <row r="48" spans="3:17" s="433" customFormat="1" outlineLevel="3" x14ac:dyDescent="0.25">
      <c r="C48" s="434">
        <v>5310.94</v>
      </c>
      <c r="D48" s="435" t="s">
        <v>383</v>
      </c>
      <c r="E48" s="436" t="s">
        <v>106</v>
      </c>
      <c r="F48" s="435"/>
      <c r="G48" s="451"/>
      <c r="H48" s="436">
        <v>4</v>
      </c>
      <c r="I48" s="438"/>
      <c r="J48" s="438"/>
      <c r="K48" s="438"/>
      <c r="L48" s="438"/>
      <c r="M48" s="436">
        <v>5327</v>
      </c>
      <c r="N48" s="435" t="s">
        <v>383</v>
      </c>
      <c r="O48" s="439"/>
      <c r="P48" s="440" t="s">
        <v>322</v>
      </c>
      <c r="Q48" s="442"/>
    </row>
    <row r="49" spans="3:17" s="433" customFormat="1" outlineLevel="2" x14ac:dyDescent="0.25">
      <c r="C49" s="426">
        <v>5320</v>
      </c>
      <c r="D49" s="426" t="s">
        <v>384</v>
      </c>
      <c r="E49" s="427" t="s">
        <v>106</v>
      </c>
      <c r="F49" s="447"/>
      <c r="G49" s="448"/>
      <c r="H49" s="427">
        <v>3</v>
      </c>
      <c r="I49" s="449"/>
      <c r="J49" s="449"/>
      <c r="K49" s="449"/>
      <c r="L49" s="449"/>
      <c r="M49" s="427"/>
      <c r="N49" s="429"/>
      <c r="O49" s="430">
        <f>SUM(O50:O54)</f>
        <v>0</v>
      </c>
      <c r="P49" s="431" t="s">
        <v>322</v>
      </c>
      <c r="Q49" s="450"/>
    </row>
    <row r="50" spans="3:17" s="433" customFormat="1" outlineLevel="3" x14ac:dyDescent="0.25">
      <c r="C50" s="434">
        <v>5320.01</v>
      </c>
      <c r="D50" s="435" t="s">
        <v>385</v>
      </c>
      <c r="E50" s="436" t="s">
        <v>106</v>
      </c>
      <c r="F50" s="435"/>
      <c r="G50" s="451"/>
      <c r="H50" s="436">
        <v>4</v>
      </c>
      <c r="I50" s="438"/>
      <c r="J50" s="438"/>
      <c r="K50" s="438"/>
      <c r="L50" s="438"/>
      <c r="M50" s="436"/>
      <c r="N50" s="435"/>
      <c r="O50" s="439">
        <f>'8-Annual Budget'!G30</f>
        <v>0</v>
      </c>
      <c r="P50" s="440" t="s">
        <v>322</v>
      </c>
      <c r="Q50" s="442"/>
    </row>
    <row r="51" spans="3:17" s="433" customFormat="1" outlineLevel="3" x14ac:dyDescent="0.25">
      <c r="C51" s="434">
        <v>5320.34</v>
      </c>
      <c r="D51" s="435" t="s">
        <v>727</v>
      </c>
      <c r="E51" s="436" t="s">
        <v>106</v>
      </c>
      <c r="F51" s="435"/>
      <c r="G51" s="451"/>
      <c r="H51" s="436">
        <v>4</v>
      </c>
      <c r="I51" s="438"/>
      <c r="J51" s="438"/>
      <c r="K51" s="438"/>
      <c r="L51" s="438"/>
      <c r="M51" s="436">
        <v>5332</v>
      </c>
      <c r="N51" s="435" t="s">
        <v>386</v>
      </c>
      <c r="O51" s="439">
        <f>'5-RSC Addendum B'!G22</f>
        <v>0</v>
      </c>
      <c r="P51" s="440" t="s">
        <v>322</v>
      </c>
      <c r="Q51" s="442"/>
    </row>
    <row r="52" spans="3:17" s="433" customFormat="1" outlineLevel="3" x14ac:dyDescent="0.25">
      <c r="C52" s="434">
        <v>5320.51</v>
      </c>
      <c r="D52" s="435" t="s">
        <v>726</v>
      </c>
      <c r="E52" s="436" t="s">
        <v>106</v>
      </c>
      <c r="F52" s="435"/>
      <c r="G52" s="451"/>
      <c r="H52" s="436">
        <v>4</v>
      </c>
      <c r="I52" s="438"/>
      <c r="J52" s="438"/>
      <c r="K52" s="438"/>
      <c r="L52" s="438"/>
      <c r="M52" s="436"/>
      <c r="N52" s="435"/>
      <c r="O52" s="439">
        <f>'5-RSC Addendum B'!G19</f>
        <v>0</v>
      </c>
      <c r="P52" s="440" t="s">
        <v>322</v>
      </c>
      <c r="Q52" s="442"/>
    </row>
    <row r="53" spans="3:17" s="433" customFormat="1" outlineLevel="3" x14ac:dyDescent="0.25">
      <c r="C53" s="434">
        <v>5320.61</v>
      </c>
      <c r="D53" s="435" t="s">
        <v>725</v>
      </c>
      <c r="E53" s="436" t="s">
        <v>106</v>
      </c>
      <c r="F53" s="435"/>
      <c r="G53" s="451"/>
      <c r="H53" s="436">
        <v>4</v>
      </c>
      <c r="I53" s="438"/>
      <c r="J53" s="438"/>
      <c r="K53" s="438"/>
      <c r="L53" s="438"/>
      <c r="M53" s="436"/>
      <c r="N53" s="435"/>
      <c r="O53" s="439">
        <f>'5-RSC Addendum B'!G20+'5-RSC Addendum B'!G21</f>
        <v>0</v>
      </c>
      <c r="P53" s="440" t="s">
        <v>322</v>
      </c>
      <c r="Q53" s="442"/>
    </row>
    <row r="54" spans="3:17" s="433" customFormat="1" outlineLevel="3" x14ac:dyDescent="0.25">
      <c r="C54" s="434">
        <v>5320.71</v>
      </c>
      <c r="D54" s="435" t="s">
        <v>387</v>
      </c>
      <c r="E54" s="436" t="s">
        <v>106</v>
      </c>
      <c r="F54" s="435"/>
      <c r="G54" s="451"/>
      <c r="H54" s="436">
        <v>4</v>
      </c>
      <c r="I54" s="438"/>
      <c r="J54" s="438"/>
      <c r="K54" s="438"/>
      <c r="L54" s="438"/>
      <c r="M54" s="436">
        <v>5370</v>
      </c>
      <c r="N54" s="435" t="s">
        <v>387</v>
      </c>
      <c r="O54" s="439"/>
      <c r="P54" s="440" t="s">
        <v>322</v>
      </c>
      <c r="Q54" s="442"/>
    </row>
    <row r="55" spans="3:17" s="433" customFormat="1" outlineLevel="2" x14ac:dyDescent="0.25">
      <c r="C55" s="426">
        <v>5330</v>
      </c>
      <c r="D55" s="426" t="s">
        <v>388</v>
      </c>
      <c r="E55" s="427" t="s">
        <v>106</v>
      </c>
      <c r="F55" s="447"/>
      <c r="G55" s="448"/>
      <c r="H55" s="427">
        <v>3</v>
      </c>
      <c r="I55" s="449"/>
      <c r="J55" s="449"/>
      <c r="K55" s="449"/>
      <c r="L55" s="449"/>
      <c r="M55" s="427"/>
      <c r="N55" s="429"/>
      <c r="O55" s="430">
        <f>SUM(O56:O56)</f>
        <v>0</v>
      </c>
      <c r="P55" s="431" t="s">
        <v>322</v>
      </c>
      <c r="Q55" s="450"/>
    </row>
    <row r="56" spans="3:17" s="433" customFormat="1" outlineLevel="3" x14ac:dyDescent="0.25">
      <c r="C56" s="434">
        <v>5330.01</v>
      </c>
      <c r="D56" s="435" t="s">
        <v>389</v>
      </c>
      <c r="E56" s="436" t="s">
        <v>106</v>
      </c>
      <c r="F56" s="435"/>
      <c r="G56" s="451"/>
      <c r="H56" s="436">
        <v>4</v>
      </c>
      <c r="I56" s="438"/>
      <c r="J56" s="438"/>
      <c r="K56" s="438"/>
      <c r="L56" s="438"/>
      <c r="M56" s="436"/>
      <c r="N56" s="438"/>
      <c r="O56" s="439"/>
      <c r="P56" s="440" t="s">
        <v>322</v>
      </c>
      <c r="Q56" s="442"/>
    </row>
    <row r="57" spans="3:17" s="418" customFormat="1" outlineLevel="1" x14ac:dyDescent="0.25">
      <c r="C57" s="419">
        <v>5400</v>
      </c>
      <c r="D57" s="419" t="s">
        <v>390</v>
      </c>
      <c r="E57" s="420" t="s">
        <v>108</v>
      </c>
      <c r="F57" s="419" t="s">
        <v>390</v>
      </c>
      <c r="G57" s="421"/>
      <c r="H57" s="420">
        <v>2</v>
      </c>
      <c r="I57" s="422"/>
      <c r="J57" s="422"/>
      <c r="K57" s="422"/>
      <c r="L57" s="422"/>
      <c r="M57" s="420"/>
      <c r="N57" s="422"/>
      <c r="O57" s="423">
        <f>SUM(O58,O60,O62,O64)</f>
        <v>0</v>
      </c>
      <c r="P57" s="424" t="s">
        <v>322</v>
      </c>
      <c r="Q57" s="425"/>
    </row>
    <row r="58" spans="3:17" s="433" customFormat="1" outlineLevel="2" x14ac:dyDescent="0.25">
      <c r="C58" s="426">
        <v>5410</v>
      </c>
      <c r="D58" s="426" t="s">
        <v>391</v>
      </c>
      <c r="E58" s="427" t="s">
        <v>108</v>
      </c>
      <c r="F58" s="426" t="s">
        <v>391</v>
      </c>
      <c r="G58" s="428"/>
      <c r="H58" s="427">
        <v>3</v>
      </c>
      <c r="I58" s="429"/>
      <c r="J58" s="429"/>
      <c r="K58" s="429"/>
      <c r="L58" s="429"/>
      <c r="M58" s="427"/>
      <c r="N58" s="429"/>
      <c r="O58" s="430">
        <f>SUM(O59)</f>
        <v>0</v>
      </c>
      <c r="P58" s="431" t="s">
        <v>322</v>
      </c>
      <c r="Q58" s="432"/>
    </row>
    <row r="59" spans="3:17" s="433" customFormat="1" outlineLevel="3" x14ac:dyDescent="0.25">
      <c r="C59" s="434">
        <v>5410.01</v>
      </c>
      <c r="D59" s="435" t="s">
        <v>392</v>
      </c>
      <c r="E59" s="436" t="s">
        <v>106</v>
      </c>
      <c r="F59" s="441"/>
      <c r="G59" s="437"/>
      <c r="H59" s="436">
        <v>4</v>
      </c>
      <c r="I59" s="438"/>
      <c r="J59" s="438"/>
      <c r="K59" s="438"/>
      <c r="L59" s="438"/>
      <c r="M59" s="436">
        <v>5410</v>
      </c>
      <c r="N59" s="438" t="s">
        <v>393</v>
      </c>
      <c r="O59" s="439"/>
      <c r="P59" s="440" t="s">
        <v>322</v>
      </c>
      <c r="Q59" s="441"/>
    </row>
    <row r="60" spans="3:17" s="433" customFormat="1" outlineLevel="2" x14ac:dyDescent="0.25">
      <c r="C60" s="426">
        <v>5430</v>
      </c>
      <c r="D60" s="426" t="s">
        <v>394</v>
      </c>
      <c r="E60" s="427" t="s">
        <v>108</v>
      </c>
      <c r="F60" s="426" t="s">
        <v>394</v>
      </c>
      <c r="G60" s="428"/>
      <c r="H60" s="427">
        <v>3</v>
      </c>
      <c r="I60" s="429"/>
      <c r="J60" s="429"/>
      <c r="K60" s="429"/>
      <c r="L60" s="429"/>
      <c r="M60" s="427"/>
      <c r="N60" s="429"/>
      <c r="O60" s="430">
        <f>SUM(O61)</f>
        <v>0</v>
      </c>
      <c r="P60" s="431" t="s">
        <v>322</v>
      </c>
      <c r="Q60" s="432"/>
    </row>
    <row r="61" spans="3:17" s="433" customFormat="1" outlineLevel="3" x14ac:dyDescent="0.25">
      <c r="C61" s="434">
        <v>5430.01</v>
      </c>
      <c r="D61" s="435" t="s">
        <v>394</v>
      </c>
      <c r="E61" s="436" t="s">
        <v>106</v>
      </c>
      <c r="F61" s="441"/>
      <c r="G61" s="437"/>
      <c r="H61" s="436">
        <v>4</v>
      </c>
      <c r="I61" s="438"/>
      <c r="J61" s="438"/>
      <c r="K61" s="438"/>
      <c r="L61" s="438"/>
      <c r="M61" s="436">
        <v>5430</v>
      </c>
      <c r="N61" s="438" t="s">
        <v>395</v>
      </c>
      <c r="O61" s="439"/>
      <c r="P61" s="440" t="s">
        <v>322</v>
      </c>
      <c r="Q61" s="442"/>
    </row>
    <row r="62" spans="3:17" s="433" customFormat="1" outlineLevel="2" x14ac:dyDescent="0.25">
      <c r="C62" s="426">
        <v>5440</v>
      </c>
      <c r="D62" s="426" t="s">
        <v>396</v>
      </c>
      <c r="E62" s="427" t="s">
        <v>108</v>
      </c>
      <c r="F62" s="426" t="s">
        <v>396</v>
      </c>
      <c r="G62" s="428"/>
      <c r="H62" s="427">
        <v>3</v>
      </c>
      <c r="I62" s="429"/>
      <c r="J62" s="429"/>
      <c r="K62" s="429"/>
      <c r="L62" s="429"/>
      <c r="M62" s="427"/>
      <c r="N62" s="429"/>
      <c r="O62" s="430">
        <f>SUM(O63)</f>
        <v>0</v>
      </c>
      <c r="P62" s="431" t="s">
        <v>322</v>
      </c>
      <c r="Q62" s="443"/>
    </row>
    <row r="63" spans="3:17" s="433" customFormat="1" outlineLevel="3" x14ac:dyDescent="0.25">
      <c r="C63" s="434">
        <v>5440.01</v>
      </c>
      <c r="D63" s="435" t="s">
        <v>396</v>
      </c>
      <c r="E63" s="436" t="s">
        <v>106</v>
      </c>
      <c r="F63" s="441"/>
      <c r="G63" s="437"/>
      <c r="H63" s="436">
        <v>4</v>
      </c>
      <c r="I63" s="438"/>
      <c r="J63" s="438"/>
      <c r="K63" s="438"/>
      <c r="L63" s="438"/>
      <c r="M63" s="436">
        <v>5440</v>
      </c>
      <c r="N63" s="438" t="s">
        <v>397</v>
      </c>
      <c r="O63" s="439">
        <f>'8-Annual Budget'!G33</f>
        <v>0</v>
      </c>
      <c r="P63" s="440" t="s">
        <v>322</v>
      </c>
      <c r="Q63" s="442"/>
    </row>
    <row r="64" spans="3:17" s="433" customFormat="1" outlineLevel="2" x14ac:dyDescent="0.25">
      <c r="C64" s="426">
        <v>5490</v>
      </c>
      <c r="D64" s="426" t="s">
        <v>398</v>
      </c>
      <c r="E64" s="427" t="s">
        <v>108</v>
      </c>
      <c r="F64" s="426" t="s">
        <v>398</v>
      </c>
      <c r="G64" s="428"/>
      <c r="H64" s="427">
        <v>3</v>
      </c>
      <c r="I64" s="429"/>
      <c r="J64" s="429"/>
      <c r="K64" s="429"/>
      <c r="L64" s="429"/>
      <c r="M64" s="427"/>
      <c r="N64" s="429"/>
      <c r="O64" s="430">
        <f>SUM(O65)</f>
        <v>0</v>
      </c>
      <c r="P64" s="431" t="s">
        <v>322</v>
      </c>
      <c r="Q64" s="443"/>
    </row>
    <row r="65" spans="3:17" s="433" customFormat="1" outlineLevel="3" x14ac:dyDescent="0.25">
      <c r="C65" s="434">
        <v>5490.01</v>
      </c>
      <c r="D65" s="435" t="s">
        <v>398</v>
      </c>
      <c r="E65" s="436" t="s">
        <v>106</v>
      </c>
      <c r="F65" s="441"/>
      <c r="G65" s="437"/>
      <c r="H65" s="436">
        <v>4</v>
      </c>
      <c r="I65" s="438"/>
      <c r="J65" s="438"/>
      <c r="K65" s="438"/>
      <c r="L65" s="438"/>
      <c r="M65" s="436">
        <v>5490</v>
      </c>
      <c r="N65" s="438" t="s">
        <v>399</v>
      </c>
      <c r="O65" s="439">
        <f>'8-Annual Budget'!G34</f>
        <v>0</v>
      </c>
      <c r="P65" s="440" t="s">
        <v>322</v>
      </c>
      <c r="Q65" s="442"/>
    </row>
    <row r="66" spans="3:17" s="418" customFormat="1" outlineLevel="1" x14ac:dyDescent="0.25">
      <c r="C66" s="419">
        <v>5900</v>
      </c>
      <c r="D66" s="419" t="s">
        <v>400</v>
      </c>
      <c r="E66" s="420" t="s">
        <v>108</v>
      </c>
      <c r="F66" s="419" t="s">
        <v>400</v>
      </c>
      <c r="G66" s="421"/>
      <c r="H66" s="420">
        <v>2</v>
      </c>
      <c r="I66" s="422"/>
      <c r="J66" s="422"/>
      <c r="K66" s="422"/>
      <c r="L66" s="422"/>
      <c r="M66" s="420"/>
      <c r="N66" s="422"/>
      <c r="O66" s="423">
        <f>SUM(O67,O69,O77,O79,O81)</f>
        <v>0</v>
      </c>
      <c r="P66" s="424" t="s">
        <v>322</v>
      </c>
      <c r="Q66" s="445"/>
    </row>
    <row r="67" spans="3:17" outlineLevel="2" x14ac:dyDescent="0.25">
      <c r="C67" s="426">
        <v>5910</v>
      </c>
      <c r="D67" s="426" t="s">
        <v>401</v>
      </c>
      <c r="E67" s="427" t="s">
        <v>108</v>
      </c>
      <c r="F67" s="426" t="s">
        <v>401</v>
      </c>
      <c r="G67" s="428"/>
      <c r="H67" s="427">
        <v>3</v>
      </c>
      <c r="I67" s="429"/>
      <c r="J67" s="429"/>
      <c r="K67" s="429"/>
      <c r="L67" s="429"/>
      <c r="M67" s="427"/>
      <c r="N67" s="429"/>
      <c r="O67" s="430">
        <f>SUM(O68)</f>
        <v>0</v>
      </c>
      <c r="P67" s="431" t="s">
        <v>322</v>
      </c>
      <c r="Q67" s="443"/>
    </row>
    <row r="68" spans="3:17" outlineLevel="3" x14ac:dyDescent="0.25">
      <c r="C68" s="434">
        <v>5910.01</v>
      </c>
      <c r="D68" s="438" t="s">
        <v>401</v>
      </c>
      <c r="E68" s="436" t="s">
        <v>106</v>
      </c>
      <c r="F68" s="441"/>
      <c r="G68" s="437"/>
      <c r="H68" s="436">
        <v>4</v>
      </c>
      <c r="I68" s="438"/>
      <c r="J68" s="438"/>
      <c r="K68" s="438"/>
      <c r="L68" s="438"/>
      <c r="M68" s="436">
        <v>5910</v>
      </c>
      <c r="N68" s="438" t="s">
        <v>401</v>
      </c>
      <c r="O68" s="439"/>
      <c r="P68" s="440" t="s">
        <v>322</v>
      </c>
      <c r="Q68" s="442"/>
    </row>
    <row r="69" spans="3:17" outlineLevel="2" x14ac:dyDescent="0.25">
      <c r="C69" s="426">
        <v>5920</v>
      </c>
      <c r="D69" s="452" t="s">
        <v>402</v>
      </c>
      <c r="E69" s="453" t="s">
        <v>108</v>
      </c>
      <c r="F69" s="452" t="s">
        <v>402</v>
      </c>
      <c r="G69" s="428"/>
      <c r="H69" s="427">
        <v>3</v>
      </c>
      <c r="I69" s="429"/>
      <c r="J69" s="429"/>
      <c r="K69" s="429"/>
      <c r="L69" s="429"/>
      <c r="M69" s="427"/>
      <c r="N69" s="429"/>
      <c r="O69" s="430">
        <f>SUM(O70:O76)</f>
        <v>0</v>
      </c>
      <c r="P69" s="431" t="s">
        <v>322</v>
      </c>
      <c r="Q69" s="443"/>
    </row>
    <row r="70" spans="3:17" outlineLevel="3" x14ac:dyDescent="0.25">
      <c r="C70" s="434">
        <v>5920.01</v>
      </c>
      <c r="D70" s="438" t="s">
        <v>403</v>
      </c>
      <c r="E70" s="436" t="s">
        <v>106</v>
      </c>
      <c r="F70" s="441"/>
      <c r="G70" s="437"/>
      <c r="H70" s="436">
        <v>4</v>
      </c>
      <c r="I70" s="441"/>
      <c r="J70" s="441"/>
      <c r="K70" s="441"/>
      <c r="L70" s="441"/>
      <c r="M70" s="436">
        <v>5920</v>
      </c>
      <c r="N70" s="441" t="s">
        <v>404</v>
      </c>
      <c r="O70" s="439">
        <f>'8-Annual Budget'!G28</f>
        <v>0</v>
      </c>
      <c r="P70" s="440" t="s">
        <v>322</v>
      </c>
      <c r="Q70" s="442"/>
    </row>
    <row r="71" spans="3:17" outlineLevel="3" x14ac:dyDescent="0.25">
      <c r="C71" s="434">
        <v>5920.11</v>
      </c>
      <c r="D71" s="438" t="s">
        <v>405</v>
      </c>
      <c r="E71" s="436" t="s">
        <v>106</v>
      </c>
      <c r="F71" s="441"/>
      <c r="G71" s="437"/>
      <c r="H71" s="436">
        <v>4</v>
      </c>
      <c r="I71" s="441"/>
      <c r="J71" s="441"/>
      <c r="K71" s="441"/>
      <c r="L71" s="441"/>
      <c r="M71" s="436"/>
      <c r="N71" s="441"/>
      <c r="O71" s="439"/>
      <c r="P71" s="440" t="s">
        <v>322</v>
      </c>
      <c r="Q71" s="442"/>
    </row>
    <row r="72" spans="3:17" outlineLevel="3" x14ac:dyDescent="0.25">
      <c r="C72" s="434">
        <v>5920.12</v>
      </c>
      <c r="D72" s="438" t="s">
        <v>406</v>
      </c>
      <c r="E72" s="436" t="s">
        <v>106</v>
      </c>
      <c r="F72" s="441"/>
      <c r="G72" s="437"/>
      <c r="H72" s="436">
        <v>4</v>
      </c>
      <c r="I72" s="441"/>
      <c r="J72" s="441"/>
      <c r="K72" s="441"/>
      <c r="L72" s="441"/>
      <c r="M72" s="436"/>
      <c r="N72" s="441"/>
      <c r="O72" s="439"/>
      <c r="P72" s="440" t="s">
        <v>322</v>
      </c>
      <c r="Q72" s="442"/>
    </row>
    <row r="73" spans="3:17" outlineLevel="3" x14ac:dyDescent="0.25">
      <c r="C73" s="434">
        <v>5920.21</v>
      </c>
      <c r="D73" s="438" t="s">
        <v>407</v>
      </c>
      <c r="E73" s="454" t="s">
        <v>106</v>
      </c>
      <c r="F73" s="441"/>
      <c r="G73" s="437"/>
      <c r="H73" s="436">
        <v>4</v>
      </c>
      <c r="I73" s="441"/>
      <c r="J73" s="441"/>
      <c r="K73" s="441"/>
      <c r="L73" s="441"/>
      <c r="M73" s="436"/>
      <c r="N73" s="441"/>
      <c r="O73" s="439"/>
      <c r="P73" s="440" t="s">
        <v>322</v>
      </c>
      <c r="Q73" s="442"/>
    </row>
    <row r="74" spans="3:17" outlineLevel="3" x14ac:dyDescent="0.25">
      <c r="C74" s="434">
        <v>5920.22</v>
      </c>
      <c r="D74" s="438" t="s">
        <v>408</v>
      </c>
      <c r="E74" s="454" t="s">
        <v>106</v>
      </c>
      <c r="F74" s="441"/>
      <c r="G74" s="437"/>
      <c r="H74" s="436">
        <v>4</v>
      </c>
      <c r="I74" s="441"/>
      <c r="J74" s="441"/>
      <c r="K74" s="441"/>
      <c r="L74" s="441"/>
      <c r="M74" s="436"/>
      <c r="N74" s="441"/>
      <c r="O74" s="439"/>
      <c r="P74" s="440" t="s">
        <v>322</v>
      </c>
      <c r="Q74" s="442"/>
    </row>
    <row r="75" spans="3:17" outlineLevel="3" x14ac:dyDescent="0.25">
      <c r="C75" s="434">
        <v>5920.23</v>
      </c>
      <c r="D75" s="438" t="s">
        <v>409</v>
      </c>
      <c r="E75" s="454" t="s">
        <v>106</v>
      </c>
      <c r="F75" s="441"/>
      <c r="G75" s="437"/>
      <c r="H75" s="436">
        <v>4</v>
      </c>
      <c r="I75" s="441"/>
      <c r="J75" s="441"/>
      <c r="K75" s="441"/>
      <c r="L75" s="441"/>
      <c r="M75" s="436"/>
      <c r="N75" s="441"/>
      <c r="O75" s="439"/>
      <c r="P75" s="440" t="s">
        <v>322</v>
      </c>
      <c r="Q75" s="442"/>
    </row>
    <row r="76" spans="3:17" outlineLevel="3" x14ac:dyDescent="0.25">
      <c r="C76" s="434">
        <v>5920.24</v>
      </c>
      <c r="D76" s="438" t="s">
        <v>410</v>
      </c>
      <c r="E76" s="454" t="s">
        <v>106</v>
      </c>
      <c r="F76" s="441"/>
      <c r="G76" s="437"/>
      <c r="H76" s="436">
        <v>4</v>
      </c>
      <c r="I76" s="441"/>
      <c r="J76" s="441"/>
      <c r="K76" s="441"/>
      <c r="L76" s="441"/>
      <c r="M76" s="436"/>
      <c r="N76" s="441"/>
      <c r="O76" s="439"/>
      <c r="P76" s="440" t="s">
        <v>322</v>
      </c>
      <c r="Q76" s="442"/>
    </row>
    <row r="77" spans="3:17" outlineLevel="2" x14ac:dyDescent="0.25">
      <c r="C77" s="426">
        <v>5945</v>
      </c>
      <c r="D77" s="426" t="s">
        <v>411</v>
      </c>
      <c r="E77" s="453" t="s">
        <v>108</v>
      </c>
      <c r="F77" s="426" t="s">
        <v>411</v>
      </c>
      <c r="G77" s="428"/>
      <c r="H77" s="427">
        <v>3</v>
      </c>
      <c r="I77" s="432"/>
      <c r="J77" s="432"/>
      <c r="K77" s="432"/>
      <c r="L77" s="432"/>
      <c r="M77" s="427"/>
      <c r="N77" s="432"/>
      <c r="O77" s="430">
        <f>SUM(O78)</f>
        <v>0</v>
      </c>
      <c r="P77" s="431" t="s">
        <v>322</v>
      </c>
      <c r="Q77" s="443"/>
    </row>
    <row r="78" spans="3:17" outlineLevel="3" x14ac:dyDescent="0.25">
      <c r="C78" s="434">
        <v>5945.01</v>
      </c>
      <c r="D78" s="438" t="s">
        <v>412</v>
      </c>
      <c r="E78" s="436" t="s">
        <v>106</v>
      </c>
      <c r="F78" s="441"/>
      <c r="G78" s="437"/>
      <c r="H78" s="436">
        <v>4</v>
      </c>
      <c r="I78" s="438"/>
      <c r="J78" s="438"/>
      <c r="K78" s="438"/>
      <c r="L78" s="438"/>
      <c r="M78" s="436">
        <v>5945</v>
      </c>
      <c r="N78" s="438" t="s">
        <v>412</v>
      </c>
      <c r="O78" s="439"/>
      <c r="P78" s="440" t="s">
        <v>322</v>
      </c>
      <c r="Q78" s="442"/>
    </row>
    <row r="79" spans="3:17" outlineLevel="2" x14ac:dyDescent="0.25">
      <c r="C79" s="426">
        <v>5950</v>
      </c>
      <c r="D79" s="426" t="s">
        <v>413</v>
      </c>
      <c r="E79" s="453" t="s">
        <v>108</v>
      </c>
      <c r="F79" s="426" t="s">
        <v>413</v>
      </c>
      <c r="G79" s="428"/>
      <c r="H79" s="427">
        <v>3</v>
      </c>
      <c r="I79" s="429"/>
      <c r="J79" s="429"/>
      <c r="K79" s="429"/>
      <c r="L79" s="429"/>
      <c r="M79" s="427"/>
      <c r="N79" s="429"/>
      <c r="O79" s="430">
        <f>SUM(O80)</f>
        <v>0</v>
      </c>
      <c r="P79" s="431" t="s">
        <v>322</v>
      </c>
      <c r="Q79" s="443"/>
    </row>
    <row r="80" spans="3:17" outlineLevel="3" x14ac:dyDescent="0.25">
      <c r="C80" s="434">
        <v>5950.01</v>
      </c>
      <c r="D80" s="438" t="s">
        <v>413</v>
      </c>
      <c r="E80" s="436" t="s">
        <v>106</v>
      </c>
      <c r="F80" s="441"/>
      <c r="G80" s="437"/>
      <c r="H80" s="436">
        <v>4</v>
      </c>
      <c r="I80" s="438"/>
      <c r="J80" s="438"/>
      <c r="K80" s="438"/>
      <c r="L80" s="438"/>
      <c r="M80" s="436"/>
      <c r="N80" s="438"/>
      <c r="O80" s="439">
        <f>'5-RSC Addendum B'!G17+'5-RSC Addendum B'!G18</f>
        <v>0</v>
      </c>
      <c r="P80" s="440" t="s">
        <v>322</v>
      </c>
      <c r="Q80" s="441"/>
    </row>
    <row r="81" spans="3:17" outlineLevel="2" x14ac:dyDescent="0.25">
      <c r="C81" s="426">
        <v>5990</v>
      </c>
      <c r="D81" s="426" t="s">
        <v>414</v>
      </c>
      <c r="E81" s="453" t="s">
        <v>108</v>
      </c>
      <c r="F81" s="426" t="s">
        <v>414</v>
      </c>
      <c r="G81" s="428"/>
      <c r="H81" s="427">
        <v>3</v>
      </c>
      <c r="I81" s="429"/>
      <c r="J81" s="429"/>
      <c r="K81" s="429"/>
      <c r="L81" s="429"/>
      <c r="M81" s="427"/>
      <c r="N81" s="429"/>
      <c r="O81" s="430">
        <f>O82</f>
        <v>0</v>
      </c>
      <c r="P81" s="431" t="s">
        <v>322</v>
      </c>
      <c r="Q81" s="432"/>
    </row>
    <row r="82" spans="3:17" outlineLevel="3" x14ac:dyDescent="0.25">
      <c r="C82" s="434">
        <v>5990.01</v>
      </c>
      <c r="D82" s="438" t="s">
        <v>414</v>
      </c>
      <c r="E82" s="436" t="s">
        <v>106</v>
      </c>
      <c r="F82" s="441"/>
      <c r="G82" s="437"/>
      <c r="H82" s="436">
        <v>4</v>
      </c>
      <c r="I82" s="474"/>
      <c r="J82" s="455" t="s">
        <v>415</v>
      </c>
      <c r="K82" s="438"/>
      <c r="L82" s="438"/>
      <c r="M82" s="436">
        <v>5990</v>
      </c>
      <c r="N82" s="438" t="s">
        <v>416</v>
      </c>
      <c r="O82" s="439">
        <f>'8-Annual Budget'!G35</f>
        <v>0</v>
      </c>
      <c r="P82" s="440" t="s">
        <v>322</v>
      </c>
      <c r="Q82" s="475"/>
    </row>
    <row r="83" spans="3:17" s="418" customFormat="1" x14ac:dyDescent="0.25">
      <c r="C83" s="410">
        <v>6000</v>
      </c>
      <c r="D83" s="411" t="s">
        <v>417</v>
      </c>
      <c r="E83" s="456" t="s">
        <v>108</v>
      </c>
      <c r="F83" s="411" t="s">
        <v>417</v>
      </c>
      <c r="G83" s="413"/>
      <c r="H83" s="412">
        <v>1</v>
      </c>
      <c r="I83" s="414"/>
      <c r="J83" s="414"/>
      <c r="K83" s="414"/>
      <c r="L83" s="414"/>
      <c r="M83" s="412"/>
      <c r="N83" s="414"/>
      <c r="O83" s="415">
        <f>SUM(O84,O121,O132,O176,O181,O202,O237,O263,O266)</f>
        <v>0</v>
      </c>
      <c r="P83" s="416" t="s">
        <v>322</v>
      </c>
      <c r="Q83" s="417"/>
    </row>
    <row r="84" spans="3:17" s="418" customFormat="1" outlineLevel="1" collapsed="1" x14ac:dyDescent="0.25">
      <c r="C84" s="419">
        <v>6200</v>
      </c>
      <c r="D84" s="419" t="s">
        <v>418</v>
      </c>
      <c r="E84" s="420" t="s">
        <v>108</v>
      </c>
      <c r="F84" s="419" t="s">
        <v>418</v>
      </c>
      <c r="G84" s="421"/>
      <c r="H84" s="420">
        <v>2</v>
      </c>
      <c r="I84" s="422"/>
      <c r="J84" s="422"/>
      <c r="K84" s="422"/>
      <c r="L84" s="422"/>
      <c r="M84" s="420"/>
      <c r="N84" s="422"/>
      <c r="O84" s="423">
        <f>SUM(O85,O91,O93,O95,O97,O99,O103,O105,O109,O111,O113,O115,O117,O119)</f>
        <v>0</v>
      </c>
      <c r="P84" s="424" t="s">
        <v>322</v>
      </c>
      <c r="Q84" s="445"/>
    </row>
    <row r="85" spans="3:17" outlineLevel="2" x14ac:dyDescent="0.25">
      <c r="C85" s="452">
        <v>6205</v>
      </c>
      <c r="D85" s="426" t="s">
        <v>419</v>
      </c>
      <c r="E85" s="453" t="s">
        <v>108</v>
      </c>
      <c r="F85" s="426" t="s">
        <v>419</v>
      </c>
      <c r="G85" s="428"/>
      <c r="H85" s="427">
        <v>3</v>
      </c>
      <c r="I85" s="429"/>
      <c r="J85" s="429"/>
      <c r="K85" s="429"/>
      <c r="L85" s="429"/>
      <c r="M85" s="427"/>
      <c r="N85" s="429"/>
      <c r="O85" s="430">
        <f>SUM(O86:O90)</f>
        <v>0</v>
      </c>
      <c r="P85" s="431" t="s">
        <v>322</v>
      </c>
      <c r="Q85" s="432"/>
    </row>
    <row r="86" spans="3:17" outlineLevel="3" x14ac:dyDescent="0.25">
      <c r="C86" s="434">
        <v>6205.01</v>
      </c>
      <c r="D86" s="438" t="s">
        <v>420</v>
      </c>
      <c r="E86" s="436" t="s">
        <v>106</v>
      </c>
      <c r="F86" s="441"/>
      <c r="G86" s="437"/>
      <c r="H86" s="436">
        <v>4</v>
      </c>
      <c r="I86" s="438"/>
      <c r="J86" s="455" t="s">
        <v>421</v>
      </c>
      <c r="K86" s="438"/>
      <c r="L86" s="438"/>
      <c r="M86" s="436"/>
      <c r="N86" s="438"/>
      <c r="O86" s="439"/>
      <c r="P86" s="440" t="s">
        <v>322</v>
      </c>
      <c r="Q86" s="475"/>
    </row>
    <row r="87" spans="3:17" outlineLevel="3" x14ac:dyDescent="0.25">
      <c r="C87" s="434">
        <v>6205.11</v>
      </c>
      <c r="D87" s="438" t="s">
        <v>422</v>
      </c>
      <c r="E87" s="436" t="s">
        <v>106</v>
      </c>
      <c r="F87" s="441" t="s">
        <v>423</v>
      </c>
      <c r="G87" s="437"/>
      <c r="H87" s="436">
        <v>4</v>
      </c>
      <c r="I87" s="433"/>
      <c r="J87" s="433"/>
      <c r="K87" s="441"/>
      <c r="L87" s="433"/>
      <c r="M87" s="436">
        <v>6203</v>
      </c>
      <c r="N87" s="433" t="s">
        <v>422</v>
      </c>
      <c r="O87" s="439">
        <f>'4-Mgmt Svcs Addendum A'!G27</f>
        <v>0</v>
      </c>
      <c r="P87" s="440" t="s">
        <v>322</v>
      </c>
      <c r="Q87" s="442"/>
    </row>
    <row r="88" spans="3:17" outlineLevel="3" x14ac:dyDescent="0.25">
      <c r="C88" s="434">
        <v>6205.21</v>
      </c>
      <c r="D88" s="438" t="s">
        <v>424</v>
      </c>
      <c r="E88" s="436" t="s">
        <v>106</v>
      </c>
      <c r="F88" s="438" t="s">
        <v>425</v>
      </c>
      <c r="G88" s="437"/>
      <c r="H88" s="436">
        <v>4</v>
      </c>
      <c r="I88" s="433"/>
      <c r="J88" s="433"/>
      <c r="K88" s="438"/>
      <c r="L88" s="433"/>
      <c r="M88" s="436">
        <v>6204</v>
      </c>
      <c r="N88" s="433" t="s">
        <v>426</v>
      </c>
      <c r="O88" s="439">
        <f>'8-Annual Budget'!G54</f>
        <v>0</v>
      </c>
      <c r="P88" s="440" t="s">
        <v>322</v>
      </c>
      <c r="Q88" s="442"/>
    </row>
    <row r="89" spans="3:17" outlineLevel="3" x14ac:dyDescent="0.25">
      <c r="C89" s="434">
        <v>6205.31</v>
      </c>
      <c r="D89" s="438" t="s">
        <v>427</v>
      </c>
      <c r="E89" s="436" t="s">
        <v>106</v>
      </c>
      <c r="F89" s="438" t="s">
        <v>428</v>
      </c>
      <c r="G89" s="437"/>
      <c r="H89" s="436">
        <v>4</v>
      </c>
      <c r="I89" s="433"/>
      <c r="J89" s="433"/>
      <c r="K89" s="438"/>
      <c r="L89" s="433"/>
      <c r="M89" s="436"/>
      <c r="N89" s="433"/>
      <c r="O89" s="439"/>
      <c r="P89" s="440" t="s">
        <v>322</v>
      </c>
      <c r="Q89" s="442"/>
    </row>
    <row r="90" spans="3:17" outlineLevel="3" x14ac:dyDescent="0.25">
      <c r="C90" s="434">
        <v>6205.91</v>
      </c>
      <c r="D90" s="438" t="s">
        <v>429</v>
      </c>
      <c r="E90" s="436" t="s">
        <v>106</v>
      </c>
      <c r="F90" s="438" t="s">
        <v>430</v>
      </c>
      <c r="G90" s="437"/>
      <c r="H90" s="436">
        <v>4</v>
      </c>
      <c r="I90" s="438"/>
      <c r="J90" s="438"/>
      <c r="K90" s="438"/>
      <c r="L90" s="438"/>
      <c r="M90" s="436"/>
      <c r="N90" s="433"/>
      <c r="O90" s="439"/>
      <c r="P90" s="440" t="s">
        <v>322</v>
      </c>
      <c r="Q90" s="442"/>
    </row>
    <row r="91" spans="3:17" outlineLevel="2" x14ac:dyDescent="0.25">
      <c r="C91" s="452">
        <v>6210</v>
      </c>
      <c r="D91" s="426" t="s">
        <v>431</v>
      </c>
      <c r="E91" s="427" t="s">
        <v>108</v>
      </c>
      <c r="F91" s="426" t="s">
        <v>431</v>
      </c>
      <c r="G91" s="428"/>
      <c r="H91" s="427">
        <v>3</v>
      </c>
      <c r="I91" s="429"/>
      <c r="J91" s="429"/>
      <c r="K91" s="429"/>
      <c r="L91" s="429"/>
      <c r="M91" s="427"/>
      <c r="N91" s="446"/>
      <c r="O91" s="430">
        <f>SUM(O92)</f>
        <v>0</v>
      </c>
      <c r="P91" s="431" t="s">
        <v>322</v>
      </c>
      <c r="Q91" s="443"/>
    </row>
    <row r="92" spans="3:17" outlineLevel="3" x14ac:dyDescent="0.25">
      <c r="C92" s="434">
        <v>6210.01</v>
      </c>
      <c r="D92" s="438" t="s">
        <v>432</v>
      </c>
      <c r="E92" s="436" t="s">
        <v>106</v>
      </c>
      <c r="F92" s="441"/>
      <c r="G92" s="437"/>
      <c r="H92" s="436">
        <v>4</v>
      </c>
      <c r="I92" s="438"/>
      <c r="J92" s="438"/>
      <c r="K92" s="438"/>
      <c r="L92" s="438"/>
      <c r="M92" s="436">
        <v>6210</v>
      </c>
      <c r="N92" s="438" t="s">
        <v>433</v>
      </c>
      <c r="O92" s="439">
        <f>'8-Annual Budget'!G45</f>
        <v>0</v>
      </c>
      <c r="P92" s="440" t="s">
        <v>322</v>
      </c>
      <c r="Q92" s="442"/>
    </row>
    <row r="93" spans="3:17" outlineLevel="2" x14ac:dyDescent="0.25">
      <c r="C93" s="452">
        <v>6235</v>
      </c>
      <c r="D93" s="426" t="s">
        <v>434</v>
      </c>
      <c r="E93" s="427" t="s">
        <v>108</v>
      </c>
      <c r="F93" s="426" t="s">
        <v>435</v>
      </c>
      <c r="G93" s="428"/>
      <c r="H93" s="427">
        <v>3</v>
      </c>
      <c r="I93" s="429"/>
      <c r="J93" s="429"/>
      <c r="K93" s="429"/>
      <c r="L93" s="429"/>
      <c r="M93" s="427"/>
      <c r="N93" s="429"/>
      <c r="O93" s="430">
        <f>SUM(O94)</f>
        <v>0</v>
      </c>
      <c r="P93" s="431" t="s">
        <v>322</v>
      </c>
      <c r="Q93" s="443"/>
    </row>
    <row r="94" spans="3:17" outlineLevel="3" x14ac:dyDescent="0.25">
      <c r="C94" s="434">
        <v>6235.01</v>
      </c>
      <c r="D94" s="438" t="s">
        <v>436</v>
      </c>
      <c r="E94" s="436" t="s">
        <v>106</v>
      </c>
      <c r="F94" s="438" t="s">
        <v>435</v>
      </c>
      <c r="G94" s="437"/>
      <c r="H94" s="436">
        <v>4</v>
      </c>
      <c r="I94" s="438"/>
      <c r="J94" s="438"/>
      <c r="K94" s="438"/>
      <c r="L94" s="438"/>
      <c r="M94" s="436">
        <v>6235</v>
      </c>
      <c r="N94" s="438" t="s">
        <v>437</v>
      </c>
      <c r="O94" s="439">
        <f>'8-Annual Budget'!G50</f>
        <v>0</v>
      </c>
      <c r="P94" s="440" t="s">
        <v>322</v>
      </c>
      <c r="Q94" s="442"/>
    </row>
    <row r="95" spans="3:17" outlineLevel="2" x14ac:dyDescent="0.25">
      <c r="C95" s="452">
        <v>6250</v>
      </c>
      <c r="D95" s="426" t="s">
        <v>438</v>
      </c>
      <c r="E95" s="427" t="s">
        <v>108</v>
      </c>
      <c r="F95" s="426" t="s">
        <v>438</v>
      </c>
      <c r="G95" s="428"/>
      <c r="H95" s="427">
        <v>3</v>
      </c>
      <c r="I95" s="429"/>
      <c r="J95" s="429"/>
      <c r="K95" s="429"/>
      <c r="L95" s="429"/>
      <c r="M95" s="427"/>
      <c r="N95" s="429"/>
      <c r="O95" s="430">
        <f>SUM(O96)</f>
        <v>0</v>
      </c>
      <c r="P95" s="431" t="s">
        <v>322</v>
      </c>
      <c r="Q95" s="443"/>
    </row>
    <row r="96" spans="3:17" outlineLevel="3" x14ac:dyDescent="0.25">
      <c r="C96" s="434">
        <v>6250.01</v>
      </c>
      <c r="D96" s="438" t="s">
        <v>439</v>
      </c>
      <c r="E96" s="436" t="s">
        <v>106</v>
      </c>
      <c r="F96" s="438" t="s">
        <v>440</v>
      </c>
      <c r="G96" s="437"/>
      <c r="H96" s="436">
        <v>4</v>
      </c>
      <c r="I96" s="438"/>
      <c r="J96" s="438"/>
      <c r="K96" s="438"/>
      <c r="L96" s="438"/>
      <c r="M96" s="436">
        <v>6250</v>
      </c>
      <c r="N96" s="438" t="s">
        <v>441</v>
      </c>
      <c r="O96" s="439"/>
      <c r="P96" s="440" t="s">
        <v>322</v>
      </c>
      <c r="Q96" s="442"/>
    </row>
    <row r="97" spans="3:17" outlineLevel="2" x14ac:dyDescent="0.25">
      <c r="C97" s="452">
        <v>6310</v>
      </c>
      <c r="D97" s="426" t="s">
        <v>442</v>
      </c>
      <c r="E97" s="427" t="s">
        <v>108</v>
      </c>
      <c r="F97" s="426" t="s">
        <v>442</v>
      </c>
      <c r="G97" s="428"/>
      <c r="H97" s="427">
        <v>3</v>
      </c>
      <c r="I97" s="429"/>
      <c r="J97" s="429"/>
      <c r="K97" s="429"/>
      <c r="L97" s="429"/>
      <c r="M97" s="427"/>
      <c r="N97" s="429"/>
      <c r="O97" s="430">
        <f>SUM(O98)</f>
        <v>0</v>
      </c>
      <c r="P97" s="431" t="s">
        <v>322</v>
      </c>
      <c r="Q97" s="443"/>
    </row>
    <row r="98" spans="3:17" outlineLevel="3" x14ac:dyDescent="0.25">
      <c r="C98" s="434">
        <v>6310.01</v>
      </c>
      <c r="D98" s="438" t="s">
        <v>443</v>
      </c>
      <c r="E98" s="436" t="s">
        <v>106</v>
      </c>
      <c r="F98" s="441"/>
      <c r="G98" s="437"/>
      <c r="H98" s="436">
        <v>4</v>
      </c>
      <c r="I98" s="438"/>
      <c r="J98" s="438"/>
      <c r="K98" s="438"/>
      <c r="L98" s="438"/>
      <c r="M98" s="436">
        <v>6310</v>
      </c>
      <c r="N98" s="438" t="s">
        <v>127</v>
      </c>
      <c r="O98" s="439">
        <f>'4-Mgmt Svcs Addendum A'!G23</f>
        <v>0</v>
      </c>
      <c r="P98" s="440" t="s">
        <v>322</v>
      </c>
      <c r="Q98" s="442"/>
    </row>
    <row r="99" spans="3:17" outlineLevel="2" x14ac:dyDescent="0.25">
      <c r="C99" s="452">
        <v>6311</v>
      </c>
      <c r="D99" s="426" t="s">
        <v>444</v>
      </c>
      <c r="E99" s="427" t="s">
        <v>108</v>
      </c>
      <c r="F99" s="426" t="s">
        <v>444</v>
      </c>
      <c r="G99" s="428"/>
      <c r="H99" s="427">
        <v>3</v>
      </c>
      <c r="I99" s="429"/>
      <c r="J99" s="429"/>
      <c r="K99" s="429"/>
      <c r="L99" s="429"/>
      <c r="M99" s="427"/>
      <c r="N99" s="429"/>
      <c r="O99" s="430">
        <f>SUM(O100:O102)</f>
        <v>0</v>
      </c>
      <c r="P99" s="431" t="s">
        <v>322</v>
      </c>
      <c r="Q99" s="443"/>
    </row>
    <row r="100" spans="3:17" outlineLevel="3" x14ac:dyDescent="0.25">
      <c r="C100" s="434">
        <v>6311.01</v>
      </c>
      <c r="D100" s="438" t="s">
        <v>445</v>
      </c>
      <c r="E100" s="436" t="s">
        <v>106</v>
      </c>
      <c r="F100" s="441"/>
      <c r="G100" s="437"/>
      <c r="H100" s="436">
        <v>4</v>
      </c>
      <c r="I100" s="438"/>
      <c r="J100" s="438"/>
      <c r="K100" s="438"/>
      <c r="L100" s="438"/>
      <c r="M100" s="436"/>
      <c r="N100" s="438"/>
      <c r="O100" s="439">
        <f>'4-Mgmt Svcs Addendum A'!G24</f>
        <v>0</v>
      </c>
      <c r="P100" s="440" t="s">
        <v>322</v>
      </c>
      <c r="Q100" s="442"/>
    </row>
    <row r="101" spans="3:17" outlineLevel="3" x14ac:dyDescent="0.25">
      <c r="C101" s="434">
        <v>6311.11</v>
      </c>
      <c r="D101" s="438" t="s">
        <v>446</v>
      </c>
      <c r="E101" s="436" t="s">
        <v>106</v>
      </c>
      <c r="F101" s="441"/>
      <c r="G101" s="437"/>
      <c r="H101" s="436">
        <v>4</v>
      </c>
      <c r="I101" s="438"/>
      <c r="J101" s="438"/>
      <c r="K101" s="438"/>
      <c r="L101" s="438"/>
      <c r="M101" s="436">
        <v>6311</v>
      </c>
      <c r="N101" s="438" t="s">
        <v>447</v>
      </c>
      <c r="O101" s="439"/>
      <c r="P101" s="440" t="s">
        <v>322</v>
      </c>
      <c r="Q101" s="442"/>
    </row>
    <row r="102" spans="3:17" outlineLevel="3" x14ac:dyDescent="0.25">
      <c r="C102" s="434">
        <v>6311.21</v>
      </c>
      <c r="D102" s="438" t="s">
        <v>448</v>
      </c>
      <c r="E102" s="436" t="s">
        <v>106</v>
      </c>
      <c r="F102" s="441"/>
      <c r="G102" s="437"/>
      <c r="H102" s="436">
        <v>4</v>
      </c>
      <c r="I102" s="438"/>
      <c r="J102" s="438"/>
      <c r="K102" s="438"/>
      <c r="L102" s="438"/>
      <c r="M102" s="436">
        <v>6312</v>
      </c>
      <c r="N102" s="438" t="s">
        <v>448</v>
      </c>
      <c r="O102" s="439"/>
      <c r="P102" s="440" t="s">
        <v>322</v>
      </c>
      <c r="Q102" s="442"/>
    </row>
    <row r="103" spans="3:17" outlineLevel="2" x14ac:dyDescent="0.25">
      <c r="C103" s="452">
        <v>6320</v>
      </c>
      <c r="D103" s="426" t="s">
        <v>258</v>
      </c>
      <c r="E103" s="427" t="s">
        <v>108</v>
      </c>
      <c r="F103" s="426" t="s">
        <v>258</v>
      </c>
      <c r="G103" s="428"/>
      <c r="H103" s="427">
        <v>3</v>
      </c>
      <c r="I103" s="429"/>
      <c r="J103" s="429"/>
      <c r="K103" s="429"/>
      <c r="L103" s="429"/>
      <c r="M103" s="427"/>
      <c r="N103" s="429"/>
      <c r="O103" s="430">
        <f>SUM(O104)</f>
        <v>0</v>
      </c>
      <c r="P103" s="431" t="s">
        <v>322</v>
      </c>
      <c r="Q103" s="443"/>
    </row>
    <row r="104" spans="3:17" outlineLevel="3" x14ac:dyDescent="0.25">
      <c r="C104" s="434">
        <v>6320.01</v>
      </c>
      <c r="D104" s="438" t="s">
        <v>449</v>
      </c>
      <c r="E104" s="436" t="s">
        <v>106</v>
      </c>
      <c r="F104" s="441"/>
      <c r="G104" s="437"/>
      <c r="H104" s="436">
        <v>4</v>
      </c>
      <c r="I104" s="438"/>
      <c r="J104" s="438" t="s">
        <v>450</v>
      </c>
      <c r="K104" s="438"/>
      <c r="L104" s="438"/>
      <c r="M104" s="436">
        <v>6320</v>
      </c>
      <c r="N104" s="438" t="s">
        <v>258</v>
      </c>
      <c r="O104" s="439">
        <f>'8-Annual Budget'!G42</f>
        <v>0</v>
      </c>
      <c r="P104" s="440" t="s">
        <v>322</v>
      </c>
      <c r="Q104" s="442"/>
    </row>
    <row r="105" spans="3:17" outlineLevel="2" x14ac:dyDescent="0.25">
      <c r="C105" s="452">
        <v>6330</v>
      </c>
      <c r="D105" s="452" t="s">
        <v>451</v>
      </c>
      <c r="E105" s="427" t="s">
        <v>108</v>
      </c>
      <c r="F105" s="452" t="s">
        <v>451</v>
      </c>
      <c r="G105" s="428"/>
      <c r="H105" s="427">
        <v>3</v>
      </c>
      <c r="I105" s="429"/>
      <c r="J105" s="429"/>
      <c r="K105" s="429"/>
      <c r="L105" s="429"/>
      <c r="M105" s="427"/>
      <c r="N105" s="429"/>
      <c r="O105" s="430">
        <f>SUM(O106:O108)</f>
        <v>0</v>
      </c>
      <c r="P105" s="431" t="s">
        <v>322</v>
      </c>
      <c r="Q105" s="443"/>
    </row>
    <row r="106" spans="3:17" outlineLevel="3" x14ac:dyDescent="0.25">
      <c r="C106" s="434">
        <v>6330.01</v>
      </c>
      <c r="D106" s="438" t="s">
        <v>452</v>
      </c>
      <c r="E106" s="436" t="s">
        <v>106</v>
      </c>
      <c r="F106" s="441"/>
      <c r="G106" s="437"/>
      <c r="H106" s="436">
        <v>4</v>
      </c>
      <c r="I106" s="438"/>
      <c r="J106" s="438"/>
      <c r="K106" s="438"/>
      <c r="L106" s="438"/>
      <c r="M106" s="436"/>
      <c r="N106" s="438"/>
      <c r="O106" s="439">
        <f>'4-Mgmt Svcs Addendum A'!G25</f>
        <v>0</v>
      </c>
      <c r="P106" s="440" t="s">
        <v>322</v>
      </c>
      <c r="Q106" s="442"/>
    </row>
    <row r="107" spans="3:17" outlineLevel="3" x14ac:dyDescent="0.25">
      <c r="C107" s="434">
        <v>6330.11</v>
      </c>
      <c r="D107" s="438" t="s">
        <v>453</v>
      </c>
      <c r="E107" s="436" t="s">
        <v>106</v>
      </c>
      <c r="F107" s="441"/>
      <c r="G107" s="437"/>
      <c r="H107" s="436">
        <v>4</v>
      </c>
      <c r="I107" s="438"/>
      <c r="J107" s="438"/>
      <c r="K107" s="438"/>
      <c r="L107" s="438"/>
      <c r="M107" s="436">
        <v>6330</v>
      </c>
      <c r="N107" s="438" t="s">
        <v>454</v>
      </c>
      <c r="O107" s="439"/>
      <c r="P107" s="440" t="s">
        <v>322</v>
      </c>
      <c r="Q107" s="442"/>
    </row>
    <row r="108" spans="3:17" outlineLevel="3" x14ac:dyDescent="0.25">
      <c r="C108" s="434">
        <v>6330.21</v>
      </c>
      <c r="D108" s="438" t="s">
        <v>455</v>
      </c>
      <c r="E108" s="436" t="s">
        <v>106</v>
      </c>
      <c r="F108" s="441"/>
      <c r="G108" s="437"/>
      <c r="H108" s="436">
        <v>4</v>
      </c>
      <c r="I108" s="438"/>
      <c r="J108" s="438"/>
      <c r="K108" s="438"/>
      <c r="L108" s="438"/>
      <c r="M108" s="436">
        <v>6331</v>
      </c>
      <c r="N108" s="438" t="s">
        <v>455</v>
      </c>
      <c r="O108" s="439"/>
      <c r="P108" s="440" t="s">
        <v>322</v>
      </c>
      <c r="Q108" s="442"/>
    </row>
    <row r="109" spans="3:17" outlineLevel="2" x14ac:dyDescent="0.25">
      <c r="C109" s="452">
        <v>6340</v>
      </c>
      <c r="D109" s="452" t="s">
        <v>456</v>
      </c>
      <c r="E109" s="427" t="s">
        <v>108</v>
      </c>
      <c r="F109" s="452" t="s">
        <v>456</v>
      </c>
      <c r="G109" s="428"/>
      <c r="H109" s="427">
        <v>3</v>
      </c>
      <c r="I109" s="429"/>
      <c r="J109" s="429"/>
      <c r="K109" s="429"/>
      <c r="L109" s="429"/>
      <c r="M109" s="427"/>
      <c r="N109" s="429"/>
      <c r="O109" s="430">
        <f>SUM(O110)</f>
        <v>0</v>
      </c>
      <c r="P109" s="431" t="s">
        <v>322</v>
      </c>
      <c r="Q109" s="443"/>
    </row>
    <row r="110" spans="3:17" outlineLevel="3" x14ac:dyDescent="0.25">
      <c r="C110" s="434">
        <v>6340.01</v>
      </c>
      <c r="D110" s="438" t="s">
        <v>457</v>
      </c>
      <c r="E110" s="436" t="s">
        <v>106</v>
      </c>
      <c r="F110" s="441"/>
      <c r="G110" s="437"/>
      <c r="H110" s="436">
        <v>4</v>
      </c>
      <c r="I110" s="438"/>
      <c r="J110" s="438"/>
      <c r="K110" s="438"/>
      <c r="L110" s="438"/>
      <c r="M110" s="436">
        <v>6340</v>
      </c>
      <c r="N110" s="438" t="s">
        <v>458</v>
      </c>
      <c r="O110" s="439">
        <f>'8-Annual Budget'!G46</f>
        <v>0</v>
      </c>
      <c r="P110" s="440" t="s">
        <v>322</v>
      </c>
      <c r="Q110" s="442"/>
    </row>
    <row r="111" spans="3:17" outlineLevel="2" x14ac:dyDescent="0.25">
      <c r="C111" s="452">
        <v>6350</v>
      </c>
      <c r="D111" s="452" t="s">
        <v>459</v>
      </c>
      <c r="E111" s="427" t="s">
        <v>108</v>
      </c>
      <c r="F111" s="452" t="s">
        <v>459</v>
      </c>
      <c r="G111" s="428"/>
      <c r="H111" s="427">
        <v>3</v>
      </c>
      <c r="I111" s="429"/>
      <c r="J111" s="429"/>
      <c r="K111" s="429"/>
      <c r="L111" s="429"/>
      <c r="M111" s="427"/>
      <c r="N111" s="429"/>
      <c r="O111" s="430">
        <f>SUM(O112)</f>
        <v>0</v>
      </c>
      <c r="P111" s="431" t="s">
        <v>322</v>
      </c>
      <c r="Q111" s="443"/>
    </row>
    <row r="112" spans="3:17" outlineLevel="3" x14ac:dyDescent="0.25">
      <c r="C112" s="434">
        <v>6350.01</v>
      </c>
      <c r="D112" s="438" t="s">
        <v>460</v>
      </c>
      <c r="E112" s="436" t="s">
        <v>106</v>
      </c>
      <c r="F112" s="441"/>
      <c r="G112" s="437"/>
      <c r="H112" s="436">
        <v>4</v>
      </c>
      <c r="I112" s="438"/>
      <c r="J112" s="438" t="s">
        <v>461</v>
      </c>
      <c r="K112" s="438"/>
      <c r="L112" s="438"/>
      <c r="M112" s="436">
        <v>6350</v>
      </c>
      <c r="N112" s="438" t="s">
        <v>462</v>
      </c>
      <c r="O112" s="439">
        <f>'8-Annual Budget'!G53</f>
        <v>0</v>
      </c>
      <c r="P112" s="440" t="s">
        <v>322</v>
      </c>
      <c r="Q112" s="442"/>
    </row>
    <row r="113" spans="3:17" outlineLevel="2" x14ac:dyDescent="0.25">
      <c r="C113" s="452">
        <v>6351</v>
      </c>
      <c r="D113" s="452" t="s">
        <v>463</v>
      </c>
      <c r="E113" s="427" t="s">
        <v>108</v>
      </c>
      <c r="F113" s="452" t="s">
        <v>463</v>
      </c>
      <c r="G113" s="428"/>
      <c r="H113" s="427">
        <v>3</v>
      </c>
      <c r="I113" s="429"/>
      <c r="J113" s="429"/>
      <c r="K113" s="429"/>
      <c r="L113" s="429"/>
      <c r="M113" s="427"/>
      <c r="N113" s="429"/>
      <c r="O113" s="430">
        <f>SUM(O114)</f>
        <v>0</v>
      </c>
      <c r="P113" s="431" t="s">
        <v>322</v>
      </c>
      <c r="Q113" s="443"/>
    </row>
    <row r="114" spans="3:17" outlineLevel="3" x14ac:dyDescent="0.25">
      <c r="C114" s="434">
        <v>6351.01</v>
      </c>
      <c r="D114" s="438" t="s">
        <v>464</v>
      </c>
      <c r="E114" s="436" t="s">
        <v>106</v>
      </c>
      <c r="F114" s="441"/>
      <c r="G114" s="437"/>
      <c r="H114" s="436">
        <v>4</v>
      </c>
      <c r="I114" s="438"/>
      <c r="J114" s="438"/>
      <c r="K114" s="438"/>
      <c r="L114" s="438"/>
      <c r="M114" s="436">
        <v>6351</v>
      </c>
      <c r="N114" s="438" t="s">
        <v>465</v>
      </c>
      <c r="O114" s="439">
        <f>'4-Mgmt Svcs Addendum A'!G26</f>
        <v>0</v>
      </c>
      <c r="P114" s="440" t="s">
        <v>322</v>
      </c>
      <c r="Q114" s="442"/>
    </row>
    <row r="115" spans="3:17" outlineLevel="2" x14ac:dyDescent="0.25">
      <c r="C115" s="452">
        <v>6360</v>
      </c>
      <c r="D115" s="452" t="s">
        <v>466</v>
      </c>
      <c r="E115" s="427" t="s">
        <v>108</v>
      </c>
      <c r="F115" s="452" t="s">
        <v>466</v>
      </c>
      <c r="G115" s="428"/>
      <c r="H115" s="427">
        <v>3</v>
      </c>
      <c r="I115" s="429"/>
      <c r="J115" s="429"/>
      <c r="K115" s="429"/>
      <c r="L115" s="429"/>
      <c r="M115" s="427"/>
      <c r="N115" s="429"/>
      <c r="O115" s="430">
        <f>SUM(O116)</f>
        <v>0</v>
      </c>
      <c r="P115" s="431" t="s">
        <v>322</v>
      </c>
      <c r="Q115" s="443"/>
    </row>
    <row r="116" spans="3:17" outlineLevel="3" x14ac:dyDescent="0.25">
      <c r="C116" s="434">
        <v>6360.01</v>
      </c>
      <c r="D116" s="438" t="s">
        <v>467</v>
      </c>
      <c r="E116" s="436" t="s">
        <v>106</v>
      </c>
      <c r="F116" s="441"/>
      <c r="G116" s="437"/>
      <c r="H116" s="436">
        <v>4</v>
      </c>
      <c r="I116" s="438"/>
      <c r="J116" s="438"/>
      <c r="K116" s="438"/>
      <c r="L116" s="438"/>
      <c r="M116" s="436">
        <v>6360</v>
      </c>
      <c r="N116" s="438" t="s">
        <v>468</v>
      </c>
      <c r="O116" s="439">
        <f>'4-Mgmt Svcs Addendum A'!G28</f>
        <v>0</v>
      </c>
      <c r="P116" s="440" t="s">
        <v>322</v>
      </c>
      <c r="Q116" s="442"/>
    </row>
    <row r="117" spans="3:17" outlineLevel="2" x14ac:dyDescent="0.25">
      <c r="C117" s="452">
        <v>6370</v>
      </c>
      <c r="D117" s="452" t="s">
        <v>469</v>
      </c>
      <c r="E117" s="427" t="s">
        <v>108</v>
      </c>
      <c r="F117" s="452" t="s">
        <v>469</v>
      </c>
      <c r="G117" s="428"/>
      <c r="H117" s="427">
        <v>3</v>
      </c>
      <c r="I117" s="429"/>
      <c r="J117" s="429"/>
      <c r="K117" s="429"/>
      <c r="L117" s="429"/>
      <c r="M117" s="427"/>
      <c r="N117" s="429"/>
      <c r="O117" s="430">
        <f>SUM(O118)</f>
        <v>0</v>
      </c>
      <c r="P117" s="431" t="s">
        <v>322</v>
      </c>
      <c r="Q117" s="443"/>
    </row>
    <row r="118" spans="3:17" outlineLevel="3" x14ac:dyDescent="0.25">
      <c r="C118" s="434">
        <v>6370.01</v>
      </c>
      <c r="D118" s="438" t="s">
        <v>470</v>
      </c>
      <c r="E118" s="436" t="s">
        <v>106</v>
      </c>
      <c r="F118" s="441"/>
      <c r="G118" s="437"/>
      <c r="H118" s="436">
        <v>4</v>
      </c>
      <c r="I118" s="438"/>
      <c r="J118" s="438"/>
      <c r="K118" s="438"/>
      <c r="L118" s="438"/>
      <c r="M118" s="436">
        <v>6370</v>
      </c>
      <c r="N118" s="438" t="s">
        <v>471</v>
      </c>
      <c r="O118" s="439"/>
      <c r="P118" s="440" t="s">
        <v>322</v>
      </c>
      <c r="Q118" s="442"/>
    </row>
    <row r="119" spans="3:17" outlineLevel="2" x14ac:dyDescent="0.25">
      <c r="C119" s="452">
        <v>6390</v>
      </c>
      <c r="D119" s="426" t="s">
        <v>472</v>
      </c>
      <c r="E119" s="427" t="s">
        <v>108</v>
      </c>
      <c r="F119" s="426" t="s">
        <v>472</v>
      </c>
      <c r="G119" s="428"/>
      <c r="H119" s="427">
        <v>3</v>
      </c>
      <c r="I119" s="429"/>
      <c r="J119" s="429"/>
      <c r="K119" s="429"/>
      <c r="L119" s="429"/>
      <c r="M119" s="427"/>
      <c r="N119" s="429"/>
      <c r="O119" s="430">
        <f>SUM(O120)</f>
        <v>0</v>
      </c>
      <c r="P119" s="431" t="s">
        <v>322</v>
      </c>
      <c r="Q119" s="443"/>
    </row>
    <row r="120" spans="3:17" outlineLevel="3" x14ac:dyDescent="0.25">
      <c r="C120" s="434">
        <v>6390.01</v>
      </c>
      <c r="D120" s="438" t="s">
        <v>472</v>
      </c>
      <c r="E120" s="436" t="s">
        <v>106</v>
      </c>
      <c r="F120" s="441"/>
      <c r="G120" s="437"/>
      <c r="H120" s="436">
        <v>4</v>
      </c>
      <c r="I120" s="438"/>
      <c r="J120" s="438"/>
      <c r="K120" s="438"/>
      <c r="L120" s="438"/>
      <c r="M120" s="436">
        <v>6390</v>
      </c>
      <c r="N120" s="438" t="s">
        <v>473</v>
      </c>
      <c r="O120" s="439">
        <f>'8-Annual Budget'!G47+'8-Annual Budget'!G48+'8-Annual Budget'!G49+'8-Annual Budget'!G51+'8-Annual Budget'!G52+'8-Annual Budget'!G57</f>
        <v>0</v>
      </c>
      <c r="P120" s="440" t="s">
        <v>322</v>
      </c>
      <c r="Q120" s="442"/>
    </row>
    <row r="121" spans="3:17" s="418" customFormat="1" outlineLevel="1" x14ac:dyDescent="0.25">
      <c r="C121" s="419">
        <v>6400</v>
      </c>
      <c r="D121" s="419" t="s">
        <v>474</v>
      </c>
      <c r="E121" s="420" t="s">
        <v>108</v>
      </c>
      <c r="F121" s="419" t="s">
        <v>474</v>
      </c>
      <c r="G121" s="421"/>
      <c r="H121" s="420">
        <v>2</v>
      </c>
      <c r="I121" s="422"/>
      <c r="J121" s="422"/>
      <c r="K121" s="422"/>
      <c r="L121" s="422"/>
      <c r="M121" s="420"/>
      <c r="N121" s="422"/>
      <c r="O121" s="423">
        <f>SUM(O122,O124)</f>
        <v>0</v>
      </c>
      <c r="P121" s="424" t="s">
        <v>322</v>
      </c>
      <c r="Q121" s="445"/>
    </row>
    <row r="122" spans="3:17" s="433" customFormat="1" outlineLevel="2" x14ac:dyDescent="0.25">
      <c r="C122" s="452">
        <v>6420</v>
      </c>
      <c r="D122" s="452" t="s">
        <v>475</v>
      </c>
      <c r="E122" s="427" t="s">
        <v>108</v>
      </c>
      <c r="F122" s="452" t="s">
        <v>475</v>
      </c>
      <c r="G122" s="428"/>
      <c r="H122" s="427">
        <v>3</v>
      </c>
      <c r="I122" s="429"/>
      <c r="J122" s="429"/>
      <c r="K122" s="429"/>
      <c r="L122" s="429"/>
      <c r="M122" s="427"/>
      <c r="N122" s="429"/>
      <c r="O122" s="430">
        <f>SUM(O123)</f>
        <v>0</v>
      </c>
      <c r="P122" s="431" t="s">
        <v>322</v>
      </c>
      <c r="Q122" s="443"/>
    </row>
    <row r="123" spans="3:17" s="433" customFormat="1" outlineLevel="3" x14ac:dyDescent="0.25">
      <c r="C123" s="434">
        <v>6420.01</v>
      </c>
      <c r="D123" s="435" t="s">
        <v>476</v>
      </c>
      <c r="E123" s="436" t="s">
        <v>106</v>
      </c>
      <c r="F123" s="441"/>
      <c r="G123" s="437"/>
      <c r="H123" s="436">
        <v>4</v>
      </c>
      <c r="I123" s="438"/>
      <c r="J123" s="438"/>
      <c r="K123" s="438"/>
      <c r="L123" s="438"/>
      <c r="M123" s="436">
        <v>6420</v>
      </c>
      <c r="N123" s="438" t="s">
        <v>476</v>
      </c>
      <c r="O123" s="439">
        <f>'8-Annual Budget'!G60</f>
        <v>0</v>
      </c>
      <c r="P123" s="440" t="s">
        <v>322</v>
      </c>
      <c r="Q123" s="442"/>
    </row>
    <row r="124" spans="3:17" s="433" customFormat="1" outlineLevel="2" x14ac:dyDescent="0.25">
      <c r="C124" s="452">
        <v>6450</v>
      </c>
      <c r="D124" s="452" t="s">
        <v>477</v>
      </c>
      <c r="E124" s="427" t="s">
        <v>108</v>
      </c>
      <c r="F124" s="452" t="s">
        <v>477</v>
      </c>
      <c r="G124" s="428"/>
      <c r="H124" s="427">
        <v>3</v>
      </c>
      <c r="I124" s="429"/>
      <c r="J124" s="429"/>
      <c r="K124" s="429"/>
      <c r="L124" s="429"/>
      <c r="M124" s="427"/>
      <c r="N124" s="429"/>
      <c r="O124" s="430">
        <f>SUM(O125:O131)</f>
        <v>0</v>
      </c>
      <c r="P124" s="431" t="s">
        <v>322</v>
      </c>
      <c r="Q124" s="443"/>
    </row>
    <row r="125" spans="3:17" s="433" customFormat="1" outlineLevel="3" x14ac:dyDescent="0.25">
      <c r="C125" s="434">
        <v>6450.01</v>
      </c>
      <c r="D125" s="435" t="s">
        <v>478</v>
      </c>
      <c r="E125" s="436" t="s">
        <v>106</v>
      </c>
      <c r="F125" s="441"/>
      <c r="G125" s="437"/>
      <c r="H125" s="436">
        <v>4</v>
      </c>
      <c r="I125" s="438"/>
      <c r="J125" s="438" t="s">
        <v>479</v>
      </c>
      <c r="K125" s="438"/>
      <c r="L125" s="438"/>
      <c r="M125" s="436"/>
      <c r="N125" s="438"/>
      <c r="O125" s="439"/>
      <c r="P125" s="440" t="s">
        <v>322</v>
      </c>
      <c r="Q125" s="442"/>
    </row>
    <row r="126" spans="3:17" s="433" customFormat="1" outlineLevel="3" x14ac:dyDescent="0.25">
      <c r="C126" s="434">
        <v>6450.11</v>
      </c>
      <c r="D126" s="435" t="s">
        <v>153</v>
      </c>
      <c r="E126" s="436" t="s">
        <v>106</v>
      </c>
      <c r="F126" s="441"/>
      <c r="G126" s="437"/>
      <c r="H126" s="436">
        <v>4</v>
      </c>
      <c r="I126" s="438"/>
      <c r="J126" s="438"/>
      <c r="K126" s="438"/>
      <c r="L126" s="438"/>
      <c r="M126" s="436">
        <v>6450</v>
      </c>
      <c r="N126" s="438" t="s">
        <v>153</v>
      </c>
      <c r="O126" s="439">
        <f>'8-Annual Budget'!G61</f>
        <v>0</v>
      </c>
      <c r="P126" s="440" t="s">
        <v>322</v>
      </c>
      <c r="Q126" s="442"/>
    </row>
    <row r="127" spans="3:17" s="433" customFormat="1" outlineLevel="3" x14ac:dyDescent="0.25">
      <c r="C127" s="434">
        <v>6450.21</v>
      </c>
      <c r="D127" s="435" t="s">
        <v>480</v>
      </c>
      <c r="E127" s="436" t="s">
        <v>106</v>
      </c>
      <c r="F127" s="441"/>
      <c r="G127" s="437"/>
      <c r="H127" s="436">
        <v>4</v>
      </c>
      <c r="I127" s="438"/>
      <c r="J127" s="438"/>
      <c r="K127" s="438"/>
      <c r="L127" s="438"/>
      <c r="M127" s="436">
        <v>6452</v>
      </c>
      <c r="N127" s="438" t="s">
        <v>480</v>
      </c>
      <c r="O127" s="439"/>
      <c r="P127" s="440" t="s">
        <v>322</v>
      </c>
      <c r="Q127" s="442"/>
    </row>
    <row r="128" spans="3:17" s="433" customFormat="1" outlineLevel="3" x14ac:dyDescent="0.25">
      <c r="C128" s="434">
        <v>6450.31</v>
      </c>
      <c r="D128" s="435" t="s">
        <v>481</v>
      </c>
      <c r="E128" s="436" t="s">
        <v>106</v>
      </c>
      <c r="F128" s="441"/>
      <c r="G128" s="437"/>
      <c r="H128" s="436">
        <v>4</v>
      </c>
      <c r="I128" s="438"/>
      <c r="J128" s="438"/>
      <c r="K128" s="438"/>
      <c r="L128" s="438"/>
      <c r="M128" s="436"/>
      <c r="N128" s="438"/>
      <c r="O128" s="439">
        <f>'8-Annual Budget'!G62</f>
        <v>0</v>
      </c>
      <c r="P128" s="440" t="s">
        <v>322</v>
      </c>
      <c r="Q128" s="442"/>
    </row>
    <row r="129" spans="3:17" s="433" customFormat="1" outlineLevel="3" x14ac:dyDescent="0.25">
      <c r="C129" s="434">
        <v>6450.32</v>
      </c>
      <c r="D129" s="435" t="s">
        <v>482</v>
      </c>
      <c r="E129" s="436" t="s">
        <v>106</v>
      </c>
      <c r="F129" s="441"/>
      <c r="G129" s="437"/>
      <c r="H129" s="436">
        <v>4</v>
      </c>
      <c r="I129" s="438"/>
      <c r="J129" s="438"/>
      <c r="K129" s="438"/>
      <c r="L129" s="438"/>
      <c r="M129" s="436">
        <v>6451</v>
      </c>
      <c r="N129" s="438" t="s">
        <v>482</v>
      </c>
      <c r="O129" s="439"/>
      <c r="P129" s="440" t="s">
        <v>322</v>
      </c>
      <c r="Q129" s="442"/>
    </row>
    <row r="130" spans="3:17" s="433" customFormat="1" outlineLevel="3" x14ac:dyDescent="0.25">
      <c r="C130" s="434">
        <v>6450.33</v>
      </c>
      <c r="D130" s="435" t="s">
        <v>483</v>
      </c>
      <c r="E130" s="436" t="s">
        <v>106</v>
      </c>
      <c r="F130" s="441"/>
      <c r="G130" s="437"/>
      <c r="H130" s="436">
        <v>4</v>
      </c>
      <c r="I130" s="438"/>
      <c r="J130" s="438"/>
      <c r="K130" s="438"/>
      <c r="L130" s="438"/>
      <c r="M130" s="436">
        <v>6453</v>
      </c>
      <c r="N130" s="438" t="s">
        <v>483</v>
      </c>
      <c r="O130" s="439"/>
      <c r="P130" s="440" t="s">
        <v>322</v>
      </c>
      <c r="Q130" s="442"/>
    </row>
    <row r="131" spans="3:17" s="433" customFormat="1" outlineLevel="3" x14ac:dyDescent="0.25">
      <c r="C131" s="434">
        <v>6450.91</v>
      </c>
      <c r="D131" s="435" t="s">
        <v>484</v>
      </c>
      <c r="E131" s="436" t="s">
        <v>106</v>
      </c>
      <c r="F131" s="441"/>
      <c r="G131" s="437"/>
      <c r="H131" s="436">
        <v>4</v>
      </c>
      <c r="I131" s="438"/>
      <c r="J131" s="438"/>
      <c r="K131" s="438"/>
      <c r="L131" s="438"/>
      <c r="M131" s="436"/>
      <c r="N131" s="438"/>
      <c r="O131" s="439">
        <f>'8-Annual Budget'!G63</f>
        <v>0</v>
      </c>
      <c r="P131" s="440" t="s">
        <v>322</v>
      </c>
      <c r="Q131" s="442"/>
    </row>
    <row r="132" spans="3:17" s="418" customFormat="1" outlineLevel="1" x14ac:dyDescent="0.25">
      <c r="C132" s="419">
        <v>6500</v>
      </c>
      <c r="D132" s="419" t="s">
        <v>485</v>
      </c>
      <c r="E132" s="420" t="s">
        <v>108</v>
      </c>
      <c r="F132" s="419" t="s">
        <v>485</v>
      </c>
      <c r="G132" s="421"/>
      <c r="H132" s="420">
        <v>2</v>
      </c>
      <c r="I132" s="422"/>
      <c r="J132" s="422"/>
      <c r="K132" s="422" t="s">
        <v>486</v>
      </c>
      <c r="L132" s="422"/>
      <c r="M132" s="420"/>
      <c r="N132" s="422"/>
      <c r="O132" s="423">
        <f>SUM(O133,O135,O137,O144,O151,O160,O162,O166,O170,O172,O174)</f>
        <v>0</v>
      </c>
      <c r="P132" s="424"/>
      <c r="Q132" s="445"/>
    </row>
    <row r="133" spans="3:17" s="433" customFormat="1" outlineLevel="2" x14ac:dyDescent="0.25">
      <c r="C133" s="452">
        <v>6504</v>
      </c>
      <c r="D133" s="452" t="s">
        <v>487</v>
      </c>
      <c r="E133" s="427" t="s">
        <v>106</v>
      </c>
      <c r="F133" s="432"/>
      <c r="G133" s="428"/>
      <c r="H133" s="427">
        <v>3</v>
      </c>
      <c r="I133" s="429"/>
      <c r="J133" s="429"/>
      <c r="K133" s="429"/>
      <c r="L133" s="429"/>
      <c r="M133" s="427"/>
      <c r="N133" s="429"/>
      <c r="O133" s="430">
        <f>SUM(O134)</f>
        <v>0</v>
      </c>
      <c r="P133" s="431" t="s">
        <v>322</v>
      </c>
      <c r="Q133" s="443"/>
    </row>
    <row r="134" spans="3:17" s="433" customFormat="1" outlineLevel="3" x14ac:dyDescent="0.25">
      <c r="C134" s="434">
        <v>6504.01</v>
      </c>
      <c r="D134" s="435" t="s">
        <v>488</v>
      </c>
      <c r="E134" s="436" t="s">
        <v>106</v>
      </c>
      <c r="F134" s="441"/>
      <c r="G134" s="437"/>
      <c r="H134" s="436">
        <v>4</v>
      </c>
      <c r="I134" s="438"/>
      <c r="J134" s="438"/>
      <c r="K134" s="438"/>
      <c r="L134" s="438"/>
      <c r="M134" s="436"/>
      <c r="N134" s="438"/>
      <c r="O134" s="439"/>
      <c r="P134" s="440" t="s">
        <v>322</v>
      </c>
      <c r="Q134" s="442"/>
    </row>
    <row r="135" spans="3:17" s="433" customFormat="1" outlineLevel="2" x14ac:dyDescent="0.25">
      <c r="C135" s="452">
        <v>6505</v>
      </c>
      <c r="D135" s="452" t="s">
        <v>489</v>
      </c>
      <c r="E135" s="427" t="s">
        <v>106</v>
      </c>
      <c r="F135" s="432"/>
      <c r="G135" s="428"/>
      <c r="H135" s="427">
        <v>3</v>
      </c>
      <c r="I135" s="429"/>
      <c r="J135" s="429"/>
      <c r="K135" s="429"/>
      <c r="L135" s="429"/>
      <c r="M135" s="427"/>
      <c r="N135" s="429"/>
      <c r="O135" s="430">
        <f>SUM(O136)</f>
        <v>0</v>
      </c>
      <c r="P135" s="431" t="s">
        <v>322</v>
      </c>
      <c r="Q135" s="443"/>
    </row>
    <row r="136" spans="3:17" s="433" customFormat="1" outlineLevel="3" x14ac:dyDescent="0.25">
      <c r="C136" s="434">
        <v>6505.01</v>
      </c>
      <c r="D136" s="435" t="s">
        <v>490</v>
      </c>
      <c r="E136" s="436" t="s">
        <v>106</v>
      </c>
      <c r="F136" s="441"/>
      <c r="G136" s="437"/>
      <c r="H136" s="436">
        <v>4</v>
      </c>
      <c r="I136" s="438"/>
      <c r="J136" s="438"/>
      <c r="K136" s="438"/>
      <c r="L136" s="438"/>
      <c r="M136" s="436"/>
      <c r="N136" s="438"/>
      <c r="O136" s="439"/>
      <c r="P136" s="440" t="s">
        <v>322</v>
      </c>
      <c r="Q136" s="442"/>
    </row>
    <row r="137" spans="3:17" s="433" customFormat="1" outlineLevel="2" x14ac:dyDescent="0.25">
      <c r="C137" s="452">
        <v>6510</v>
      </c>
      <c r="D137" s="452" t="s">
        <v>491</v>
      </c>
      <c r="E137" s="427" t="s">
        <v>108</v>
      </c>
      <c r="F137" s="452" t="s">
        <v>491</v>
      </c>
      <c r="G137" s="428"/>
      <c r="H137" s="427">
        <v>3</v>
      </c>
      <c r="I137" s="429"/>
      <c r="J137" s="429"/>
      <c r="K137" s="429"/>
      <c r="L137" s="429"/>
      <c r="M137" s="427"/>
      <c r="N137" s="429"/>
      <c r="O137" s="430">
        <f>SUM(O138:O143)</f>
        <v>0</v>
      </c>
      <c r="P137" s="431" t="s">
        <v>322</v>
      </c>
      <c r="Q137" s="443"/>
    </row>
    <row r="138" spans="3:17" s="433" customFormat="1" outlineLevel="3" x14ac:dyDescent="0.25">
      <c r="C138" s="434">
        <v>6510.01</v>
      </c>
      <c r="D138" s="435" t="s">
        <v>492</v>
      </c>
      <c r="E138" s="436" t="s">
        <v>106</v>
      </c>
      <c r="F138" s="441"/>
      <c r="G138" s="437"/>
      <c r="H138" s="436">
        <v>4</v>
      </c>
      <c r="I138" s="438"/>
      <c r="J138" s="438"/>
      <c r="K138" s="438"/>
      <c r="L138" s="438"/>
      <c r="M138" s="436">
        <v>6510</v>
      </c>
      <c r="N138" s="438" t="s">
        <v>491</v>
      </c>
      <c r="O138" s="439">
        <f>'8-Annual Budget'!G75</f>
        <v>0</v>
      </c>
      <c r="P138" s="440" t="s">
        <v>322</v>
      </c>
      <c r="Q138" s="442"/>
    </row>
    <row r="139" spans="3:17" s="433" customFormat="1" outlineLevel="3" x14ac:dyDescent="0.25">
      <c r="C139" s="434">
        <v>6510.12</v>
      </c>
      <c r="D139" s="435" t="s">
        <v>493</v>
      </c>
      <c r="E139" s="436" t="s">
        <v>106</v>
      </c>
      <c r="F139" s="441"/>
      <c r="G139" s="437"/>
      <c r="H139" s="436">
        <v>4</v>
      </c>
      <c r="I139" s="438"/>
      <c r="J139" s="438"/>
      <c r="K139" s="438"/>
      <c r="L139" s="438"/>
      <c r="M139" s="436"/>
      <c r="N139" s="438"/>
      <c r="O139" s="439">
        <f>'8-Annual Budget'!G66</f>
        <v>0</v>
      </c>
      <c r="P139" s="440" t="s">
        <v>322</v>
      </c>
      <c r="Q139" s="442"/>
    </row>
    <row r="140" spans="3:17" s="433" customFormat="1" outlineLevel="3" x14ac:dyDescent="0.25">
      <c r="C140" s="434">
        <v>6510.14</v>
      </c>
      <c r="D140" s="435" t="s">
        <v>494</v>
      </c>
      <c r="E140" s="436" t="s">
        <v>106</v>
      </c>
      <c r="F140" s="438"/>
      <c r="G140" s="437"/>
      <c r="H140" s="436">
        <v>4</v>
      </c>
      <c r="I140" s="438"/>
      <c r="J140" s="438"/>
      <c r="K140" s="438"/>
      <c r="L140" s="438"/>
      <c r="M140" s="436"/>
      <c r="N140" s="438"/>
      <c r="O140" s="439">
        <f>'8-Annual Budget'!G71</f>
        <v>0</v>
      </c>
      <c r="P140" s="440" t="s">
        <v>322</v>
      </c>
      <c r="Q140" s="442"/>
    </row>
    <row r="141" spans="3:17" s="433" customFormat="1" outlineLevel="3" x14ac:dyDescent="0.25">
      <c r="C141" s="434">
        <v>6510.15</v>
      </c>
      <c r="D141" s="435" t="s">
        <v>495</v>
      </c>
      <c r="E141" s="436" t="s">
        <v>106</v>
      </c>
      <c r="F141" s="441"/>
      <c r="G141" s="437"/>
      <c r="H141" s="436">
        <v>4</v>
      </c>
      <c r="I141" s="441"/>
      <c r="J141" s="441"/>
      <c r="K141" s="441"/>
      <c r="L141" s="441"/>
      <c r="M141" s="436"/>
      <c r="N141" s="438"/>
      <c r="O141" s="439"/>
      <c r="P141" s="440" t="s">
        <v>322</v>
      </c>
      <c r="Q141" s="442"/>
    </row>
    <row r="142" spans="3:17" s="433" customFormat="1" outlineLevel="3" x14ac:dyDescent="0.25">
      <c r="C142" s="434">
        <v>6510.18</v>
      </c>
      <c r="D142" s="435" t="s">
        <v>496</v>
      </c>
      <c r="E142" s="436" t="s">
        <v>106</v>
      </c>
      <c r="F142" s="441"/>
      <c r="G142" s="437"/>
      <c r="H142" s="436">
        <v>4</v>
      </c>
      <c r="I142" s="438"/>
      <c r="J142" s="438"/>
      <c r="K142" s="438"/>
      <c r="L142" s="438"/>
      <c r="M142" s="436"/>
      <c r="N142" s="438"/>
      <c r="O142" s="439"/>
      <c r="P142" s="440" t="s">
        <v>322</v>
      </c>
      <c r="Q142" s="442"/>
    </row>
    <row r="143" spans="3:17" s="433" customFormat="1" outlineLevel="3" x14ac:dyDescent="0.25">
      <c r="C143" s="434">
        <v>6510.31</v>
      </c>
      <c r="D143" s="435" t="s">
        <v>497</v>
      </c>
      <c r="E143" s="436" t="s">
        <v>106</v>
      </c>
      <c r="F143" s="441"/>
      <c r="G143" s="437"/>
      <c r="H143" s="436">
        <v>4</v>
      </c>
      <c r="I143" s="438"/>
      <c r="J143" s="438"/>
      <c r="K143" s="438"/>
      <c r="L143" s="438"/>
      <c r="M143" s="436">
        <v>6521</v>
      </c>
      <c r="N143" s="438" t="s">
        <v>497</v>
      </c>
      <c r="O143" s="439"/>
      <c r="P143" s="440" t="s">
        <v>322</v>
      </c>
      <c r="Q143" s="442"/>
    </row>
    <row r="144" spans="3:17" s="433" customFormat="1" outlineLevel="2" x14ac:dyDescent="0.25">
      <c r="C144" s="452">
        <v>6515</v>
      </c>
      <c r="D144" s="452" t="s">
        <v>498</v>
      </c>
      <c r="E144" s="427" t="s">
        <v>108</v>
      </c>
      <c r="F144" s="452" t="s">
        <v>498</v>
      </c>
      <c r="G144" s="428"/>
      <c r="H144" s="427">
        <v>3</v>
      </c>
      <c r="I144" s="429"/>
      <c r="J144" s="429"/>
      <c r="K144" s="429"/>
      <c r="L144" s="429"/>
      <c r="M144" s="427"/>
      <c r="N144" s="429"/>
      <c r="O144" s="430">
        <f>SUM(O145:O150)</f>
        <v>0</v>
      </c>
      <c r="P144" s="431" t="s">
        <v>322</v>
      </c>
      <c r="Q144" s="443"/>
    </row>
    <row r="145" spans="3:17" s="433" customFormat="1" outlineLevel="3" x14ac:dyDescent="0.25">
      <c r="C145" s="434">
        <v>6515.01</v>
      </c>
      <c r="D145" s="435" t="s">
        <v>499</v>
      </c>
      <c r="E145" s="436" t="s">
        <v>106</v>
      </c>
      <c r="F145" s="441"/>
      <c r="G145" s="437"/>
      <c r="H145" s="436">
        <v>4</v>
      </c>
      <c r="I145" s="438"/>
      <c r="J145" s="438"/>
      <c r="K145" s="438"/>
      <c r="L145" s="438"/>
      <c r="M145" s="436">
        <v>6515</v>
      </c>
      <c r="N145" s="438" t="s">
        <v>500</v>
      </c>
      <c r="O145" s="439">
        <f>'8-Annual Budget'!G76</f>
        <v>0</v>
      </c>
      <c r="P145" s="440" t="s">
        <v>322</v>
      </c>
      <c r="Q145" s="442"/>
    </row>
    <row r="146" spans="3:17" s="433" customFormat="1" outlineLevel="3" x14ac:dyDescent="0.25">
      <c r="C146" s="434">
        <v>6515.12</v>
      </c>
      <c r="D146" s="435" t="s">
        <v>501</v>
      </c>
      <c r="E146" s="436" t="s">
        <v>106</v>
      </c>
      <c r="F146" s="441"/>
      <c r="G146" s="437"/>
      <c r="H146" s="436">
        <v>4</v>
      </c>
      <c r="I146" s="438"/>
      <c r="J146" s="438"/>
      <c r="K146" s="438"/>
      <c r="L146" s="438"/>
      <c r="M146" s="436"/>
      <c r="N146" s="438"/>
      <c r="O146" s="439">
        <f>'8-Annual Budget'!G67</f>
        <v>0</v>
      </c>
      <c r="P146" s="440" t="s">
        <v>322</v>
      </c>
      <c r="Q146" s="442"/>
    </row>
    <row r="147" spans="3:17" s="433" customFormat="1" outlineLevel="3" x14ac:dyDescent="0.25">
      <c r="C147" s="434">
        <v>6515.13</v>
      </c>
      <c r="D147" s="435" t="s">
        <v>502</v>
      </c>
      <c r="E147" s="436" t="s">
        <v>106</v>
      </c>
      <c r="F147" s="441"/>
      <c r="G147" s="437"/>
      <c r="H147" s="436">
        <v>4</v>
      </c>
      <c r="I147" s="438"/>
      <c r="J147" s="438"/>
      <c r="K147" s="438"/>
      <c r="L147" s="438"/>
      <c r="M147" s="436"/>
      <c r="N147" s="438"/>
      <c r="O147" s="439"/>
      <c r="P147" s="440" t="s">
        <v>322</v>
      </c>
      <c r="Q147" s="442"/>
    </row>
    <row r="148" spans="3:17" s="433" customFormat="1" outlineLevel="3" x14ac:dyDescent="0.25">
      <c r="C148" s="434">
        <v>6515.14</v>
      </c>
      <c r="D148" s="435" t="s">
        <v>503</v>
      </c>
      <c r="E148" s="436" t="s">
        <v>106</v>
      </c>
      <c r="F148" s="441"/>
      <c r="G148" s="437"/>
      <c r="H148" s="436">
        <v>4</v>
      </c>
      <c r="I148" s="441"/>
      <c r="J148" s="441"/>
      <c r="K148" s="441"/>
      <c r="L148" s="441"/>
      <c r="M148" s="436"/>
      <c r="N148" s="438"/>
      <c r="O148" s="439">
        <f>'8-Annual Budget'!G72</f>
        <v>0</v>
      </c>
      <c r="P148" s="440" t="s">
        <v>322</v>
      </c>
      <c r="Q148" s="442"/>
    </row>
    <row r="149" spans="3:17" s="433" customFormat="1" outlineLevel="3" x14ac:dyDescent="0.25">
      <c r="C149" s="434">
        <v>6515.15</v>
      </c>
      <c r="D149" s="435" t="s">
        <v>504</v>
      </c>
      <c r="E149" s="436" t="s">
        <v>106</v>
      </c>
      <c r="F149" s="441"/>
      <c r="G149" s="437"/>
      <c r="H149" s="436">
        <v>4</v>
      </c>
      <c r="I149" s="441"/>
      <c r="J149" s="441"/>
      <c r="K149" s="441"/>
      <c r="L149" s="441"/>
      <c r="M149" s="436"/>
      <c r="N149" s="438"/>
      <c r="O149" s="439"/>
      <c r="P149" s="440" t="s">
        <v>322</v>
      </c>
      <c r="Q149" s="442"/>
    </row>
    <row r="150" spans="3:17" s="433" customFormat="1" outlineLevel="3" x14ac:dyDescent="0.25">
      <c r="C150" s="434">
        <v>6515.18</v>
      </c>
      <c r="D150" s="435" t="s">
        <v>505</v>
      </c>
      <c r="E150" s="436" t="s">
        <v>106</v>
      </c>
      <c r="F150" s="441"/>
      <c r="G150" s="437"/>
      <c r="H150" s="436">
        <v>4</v>
      </c>
      <c r="I150" s="438"/>
      <c r="J150" s="438"/>
      <c r="K150" s="438"/>
      <c r="L150" s="438"/>
      <c r="M150" s="436"/>
      <c r="N150" s="438"/>
      <c r="O150" s="439"/>
      <c r="P150" s="440" t="s">
        <v>322</v>
      </c>
      <c r="Q150" s="442"/>
    </row>
    <row r="151" spans="3:17" s="433" customFormat="1" outlineLevel="2" x14ac:dyDescent="0.25">
      <c r="C151" s="452">
        <v>6520</v>
      </c>
      <c r="D151" s="452" t="s">
        <v>506</v>
      </c>
      <c r="E151" s="427" t="s">
        <v>108</v>
      </c>
      <c r="F151" s="452" t="s">
        <v>506</v>
      </c>
      <c r="G151" s="428"/>
      <c r="H151" s="427">
        <v>3</v>
      </c>
      <c r="I151" s="429"/>
      <c r="J151" s="429"/>
      <c r="K151" s="429"/>
      <c r="L151" s="429"/>
      <c r="M151" s="427"/>
      <c r="N151" s="429"/>
      <c r="O151" s="430">
        <f>SUM(O152:O159)</f>
        <v>0</v>
      </c>
      <c r="P151" s="431" t="s">
        <v>322</v>
      </c>
      <c r="Q151" s="443"/>
    </row>
    <row r="152" spans="3:17" s="433" customFormat="1" outlineLevel="3" x14ac:dyDescent="0.25">
      <c r="C152" s="434">
        <v>6520.01</v>
      </c>
      <c r="D152" s="435" t="s">
        <v>507</v>
      </c>
      <c r="E152" s="436" t="s">
        <v>106</v>
      </c>
      <c r="F152" s="441"/>
      <c r="G152" s="437"/>
      <c r="H152" s="436">
        <v>4</v>
      </c>
      <c r="I152" s="438"/>
      <c r="J152" s="438"/>
      <c r="K152" s="438"/>
      <c r="L152" s="438"/>
      <c r="M152" s="436">
        <v>6520</v>
      </c>
      <c r="N152" s="438" t="s">
        <v>506</v>
      </c>
      <c r="O152" s="439">
        <f>'8-Annual Budget'!G77</f>
        <v>0</v>
      </c>
      <c r="P152" s="440" t="s">
        <v>322</v>
      </c>
      <c r="Q152" s="442"/>
    </row>
    <row r="153" spans="3:17" s="433" customFormat="1" outlineLevel="3" x14ac:dyDescent="0.25">
      <c r="C153" s="434">
        <v>6520.12</v>
      </c>
      <c r="D153" s="435" t="s">
        <v>508</v>
      </c>
      <c r="E153" s="436" t="s">
        <v>106</v>
      </c>
      <c r="F153" s="441"/>
      <c r="G153" s="437"/>
      <c r="H153" s="436">
        <v>4</v>
      </c>
      <c r="I153" s="441"/>
      <c r="J153" s="441"/>
      <c r="K153" s="441"/>
      <c r="L153" s="441"/>
      <c r="M153" s="436"/>
      <c r="N153" s="438"/>
      <c r="O153" s="439">
        <f>'8-Annual Budget'!G68</f>
        <v>0</v>
      </c>
      <c r="P153" s="440" t="s">
        <v>322</v>
      </c>
      <c r="Q153" s="442"/>
    </row>
    <row r="154" spans="3:17" s="433" customFormat="1" outlineLevel="3" x14ac:dyDescent="0.25">
      <c r="C154" s="434">
        <v>6520.13</v>
      </c>
      <c r="D154" s="435" t="s">
        <v>509</v>
      </c>
      <c r="E154" s="436" t="s">
        <v>106</v>
      </c>
      <c r="F154" s="441"/>
      <c r="G154" s="437"/>
      <c r="H154" s="436">
        <v>4</v>
      </c>
      <c r="I154" s="441"/>
      <c r="J154" s="441"/>
      <c r="K154" s="441"/>
      <c r="L154" s="441"/>
      <c r="M154" s="436"/>
      <c r="N154" s="438"/>
      <c r="O154" s="439"/>
      <c r="P154" s="440" t="s">
        <v>322</v>
      </c>
      <c r="Q154" s="442"/>
    </row>
    <row r="155" spans="3:17" s="433" customFormat="1" outlineLevel="3" x14ac:dyDescent="0.25">
      <c r="C155" s="434">
        <v>6520.14</v>
      </c>
      <c r="D155" s="435" t="s">
        <v>510</v>
      </c>
      <c r="E155" s="436" t="s">
        <v>106</v>
      </c>
      <c r="F155" s="441"/>
      <c r="G155" s="437"/>
      <c r="H155" s="436">
        <v>4</v>
      </c>
      <c r="I155" s="441"/>
      <c r="J155" s="441"/>
      <c r="K155" s="441"/>
      <c r="L155" s="441"/>
      <c r="M155" s="436"/>
      <c r="N155" s="438"/>
      <c r="O155" s="439">
        <f>'8-Annual Budget'!G73</f>
        <v>0</v>
      </c>
      <c r="P155" s="440" t="s">
        <v>322</v>
      </c>
      <c r="Q155" s="442"/>
    </row>
    <row r="156" spans="3:17" s="433" customFormat="1" outlineLevel="3" x14ac:dyDescent="0.25">
      <c r="C156" s="434">
        <v>6520.15</v>
      </c>
      <c r="D156" s="435" t="s">
        <v>511</v>
      </c>
      <c r="E156" s="436" t="s">
        <v>106</v>
      </c>
      <c r="F156" s="441"/>
      <c r="G156" s="437"/>
      <c r="H156" s="436">
        <v>4</v>
      </c>
      <c r="I156" s="441"/>
      <c r="J156" s="441"/>
      <c r="K156" s="441"/>
      <c r="L156" s="441"/>
      <c r="M156" s="436"/>
      <c r="N156" s="438"/>
      <c r="O156" s="439"/>
      <c r="P156" s="440" t="s">
        <v>322</v>
      </c>
      <c r="Q156" s="442"/>
    </row>
    <row r="157" spans="3:17" s="433" customFormat="1" outlineLevel="3" x14ac:dyDescent="0.25">
      <c r="C157" s="434">
        <v>6520.16</v>
      </c>
      <c r="D157" s="435" t="s">
        <v>512</v>
      </c>
      <c r="E157" s="436" t="s">
        <v>106</v>
      </c>
      <c r="F157" s="438"/>
      <c r="G157" s="437"/>
      <c r="H157" s="436">
        <v>4</v>
      </c>
      <c r="I157" s="438"/>
      <c r="J157" s="438"/>
      <c r="K157" s="438"/>
      <c r="L157" s="438"/>
      <c r="M157" s="436"/>
      <c r="N157" s="438"/>
      <c r="O157" s="439"/>
      <c r="P157" s="440" t="s">
        <v>322</v>
      </c>
      <c r="Q157" s="442"/>
    </row>
    <row r="158" spans="3:17" s="433" customFormat="1" outlineLevel="3" x14ac:dyDescent="0.25">
      <c r="C158" s="434">
        <v>6520.17</v>
      </c>
      <c r="D158" s="435" t="s">
        <v>513</v>
      </c>
      <c r="E158" s="436" t="s">
        <v>106</v>
      </c>
      <c r="F158" s="438"/>
      <c r="G158" s="437"/>
      <c r="H158" s="436">
        <v>4</v>
      </c>
      <c r="I158" s="438"/>
      <c r="J158" s="438"/>
      <c r="K158" s="438"/>
      <c r="L158" s="438"/>
      <c r="M158" s="436"/>
      <c r="N158" s="438"/>
      <c r="O158" s="439"/>
      <c r="P158" s="440" t="s">
        <v>322</v>
      </c>
      <c r="Q158" s="442"/>
    </row>
    <row r="159" spans="3:17" s="433" customFormat="1" outlineLevel="3" x14ac:dyDescent="0.25">
      <c r="C159" s="434">
        <v>6520.18</v>
      </c>
      <c r="D159" s="435" t="s">
        <v>514</v>
      </c>
      <c r="E159" s="436" t="s">
        <v>106</v>
      </c>
      <c r="F159" s="441"/>
      <c r="G159" s="437"/>
      <c r="H159" s="436">
        <v>4</v>
      </c>
      <c r="I159" s="441"/>
      <c r="J159" s="441"/>
      <c r="K159" s="441"/>
      <c r="L159" s="441"/>
      <c r="M159" s="436"/>
      <c r="N159" s="438"/>
      <c r="O159" s="439"/>
      <c r="P159" s="440" t="s">
        <v>322</v>
      </c>
      <c r="Q159" s="442"/>
    </row>
    <row r="160" spans="3:17" s="433" customFormat="1" outlineLevel="2" x14ac:dyDescent="0.25">
      <c r="C160" s="452">
        <v>6525</v>
      </c>
      <c r="D160" s="452" t="s">
        <v>515</v>
      </c>
      <c r="E160" s="427" t="s">
        <v>108</v>
      </c>
      <c r="F160" s="452" t="s">
        <v>515</v>
      </c>
      <c r="G160" s="428"/>
      <c r="H160" s="427">
        <v>3</v>
      </c>
      <c r="I160" s="432"/>
      <c r="J160" s="432"/>
      <c r="K160" s="432"/>
      <c r="L160" s="432"/>
      <c r="M160" s="427"/>
      <c r="N160" s="429"/>
      <c r="O160" s="430">
        <f>SUM(O161)</f>
        <v>0</v>
      </c>
      <c r="P160" s="431" t="s">
        <v>322</v>
      </c>
      <c r="Q160" s="443"/>
    </row>
    <row r="161" spans="3:17" s="433" customFormat="1" outlineLevel="3" x14ac:dyDescent="0.25">
      <c r="C161" s="434">
        <v>6525.01</v>
      </c>
      <c r="D161" s="435" t="s">
        <v>155</v>
      </c>
      <c r="E161" s="436" t="s">
        <v>106</v>
      </c>
      <c r="F161" s="441"/>
      <c r="G161" s="437"/>
      <c r="H161" s="436">
        <v>4</v>
      </c>
      <c r="I161" s="438"/>
      <c r="J161" s="438"/>
      <c r="K161" s="438"/>
      <c r="L161" s="438"/>
      <c r="M161" s="436">
        <v>6525</v>
      </c>
      <c r="N161" s="438" t="s">
        <v>155</v>
      </c>
      <c r="O161" s="439">
        <f>'8-Annual Budget'!G69</f>
        <v>0</v>
      </c>
      <c r="P161" s="440" t="s">
        <v>322</v>
      </c>
      <c r="Q161" s="441"/>
    </row>
    <row r="162" spans="3:17" s="433" customFormat="1" outlineLevel="2" x14ac:dyDescent="0.25">
      <c r="C162" s="452">
        <v>6530</v>
      </c>
      <c r="D162" s="452" t="s">
        <v>516</v>
      </c>
      <c r="E162" s="427" t="s">
        <v>108</v>
      </c>
      <c r="F162" s="452" t="s">
        <v>516</v>
      </c>
      <c r="G162" s="428"/>
      <c r="H162" s="427">
        <v>3</v>
      </c>
      <c r="I162" s="429"/>
      <c r="J162" s="429"/>
      <c r="K162" s="429"/>
      <c r="L162" s="429"/>
      <c r="M162" s="427"/>
      <c r="N162" s="429"/>
      <c r="O162" s="430">
        <f>SUM(O163:O165)</f>
        <v>0</v>
      </c>
      <c r="P162" s="431" t="s">
        <v>322</v>
      </c>
      <c r="Q162" s="432"/>
    </row>
    <row r="163" spans="3:17" s="433" customFormat="1" outlineLevel="3" x14ac:dyDescent="0.25">
      <c r="C163" s="434">
        <v>6530.01</v>
      </c>
      <c r="D163" s="435" t="s">
        <v>517</v>
      </c>
      <c r="E163" s="436" t="s">
        <v>106</v>
      </c>
      <c r="F163" s="441"/>
      <c r="G163" s="437"/>
      <c r="H163" s="436">
        <v>4</v>
      </c>
      <c r="I163" s="438"/>
      <c r="J163" s="438"/>
      <c r="K163" s="438"/>
      <c r="L163" s="438"/>
      <c r="M163" s="436"/>
      <c r="N163" s="438"/>
      <c r="O163" s="439"/>
      <c r="P163" s="440" t="s">
        <v>322</v>
      </c>
      <c r="Q163" s="441"/>
    </row>
    <row r="164" spans="3:17" s="433" customFormat="1" outlineLevel="3" x14ac:dyDescent="0.25">
      <c r="C164" s="434">
        <v>6530.11</v>
      </c>
      <c r="D164" s="435" t="s">
        <v>518</v>
      </c>
      <c r="E164" s="436" t="s">
        <v>106</v>
      </c>
      <c r="F164" s="441"/>
      <c r="G164" s="437"/>
      <c r="H164" s="436">
        <v>4</v>
      </c>
      <c r="I164" s="438"/>
      <c r="J164" s="438"/>
      <c r="K164" s="438"/>
      <c r="L164" s="438"/>
      <c r="M164" s="436">
        <v>6530</v>
      </c>
      <c r="N164" s="438" t="s">
        <v>519</v>
      </c>
      <c r="O164" s="439"/>
      <c r="P164" s="440" t="s">
        <v>322</v>
      </c>
      <c r="Q164" s="441"/>
    </row>
    <row r="165" spans="3:17" s="433" customFormat="1" outlineLevel="3" x14ac:dyDescent="0.25">
      <c r="C165" s="434">
        <v>6530.21</v>
      </c>
      <c r="D165" s="435" t="s">
        <v>520</v>
      </c>
      <c r="E165" s="436" t="s">
        <v>106</v>
      </c>
      <c r="F165" s="441"/>
      <c r="G165" s="437"/>
      <c r="H165" s="436">
        <v>4</v>
      </c>
      <c r="I165" s="438"/>
      <c r="J165" s="438"/>
      <c r="K165" s="438"/>
      <c r="L165" s="438"/>
      <c r="M165" s="436">
        <v>6531</v>
      </c>
      <c r="N165" s="438" t="s">
        <v>520</v>
      </c>
      <c r="O165" s="439"/>
      <c r="P165" s="440" t="s">
        <v>322</v>
      </c>
      <c r="Q165" s="442"/>
    </row>
    <row r="166" spans="3:17" s="433" customFormat="1" outlineLevel="2" x14ac:dyDescent="0.25">
      <c r="C166" s="452">
        <v>6540</v>
      </c>
      <c r="D166" s="426" t="s">
        <v>521</v>
      </c>
      <c r="E166" s="427" t="s">
        <v>108</v>
      </c>
      <c r="F166" s="426" t="s">
        <v>521</v>
      </c>
      <c r="G166" s="428"/>
      <c r="H166" s="427">
        <v>3</v>
      </c>
      <c r="I166" s="429"/>
      <c r="J166" s="429"/>
      <c r="K166" s="429"/>
      <c r="L166" s="429"/>
      <c r="M166" s="427"/>
      <c r="N166" s="429"/>
      <c r="O166" s="430">
        <f>SUM(O167:O169)</f>
        <v>0</v>
      </c>
      <c r="P166" s="431" t="s">
        <v>322</v>
      </c>
      <c r="Q166" s="443"/>
    </row>
    <row r="167" spans="3:17" s="433" customFormat="1" outlineLevel="3" x14ac:dyDescent="0.25">
      <c r="C167" s="434">
        <v>6540.01</v>
      </c>
      <c r="D167" s="435" t="s">
        <v>522</v>
      </c>
      <c r="E167" s="436" t="s">
        <v>106</v>
      </c>
      <c r="F167" s="441"/>
      <c r="G167" s="437"/>
      <c r="H167" s="436">
        <v>4</v>
      </c>
      <c r="I167" s="438"/>
      <c r="J167" s="438"/>
      <c r="K167" s="438"/>
      <c r="L167" s="438"/>
      <c r="M167" s="436"/>
      <c r="N167" s="438"/>
      <c r="O167" s="439">
        <f>'8-Annual Budget'!G74</f>
        <v>0</v>
      </c>
      <c r="P167" s="440" t="s">
        <v>322</v>
      </c>
      <c r="Q167" s="442"/>
    </row>
    <row r="168" spans="3:17" s="433" customFormat="1" outlineLevel="3" x14ac:dyDescent="0.25">
      <c r="C168" s="434">
        <v>6540.11</v>
      </c>
      <c r="D168" s="435" t="s">
        <v>523</v>
      </c>
      <c r="E168" s="436" t="s">
        <v>106</v>
      </c>
      <c r="F168" s="441"/>
      <c r="G168" s="437"/>
      <c r="H168" s="436">
        <v>4</v>
      </c>
      <c r="I168" s="438"/>
      <c r="J168" s="438"/>
      <c r="K168" s="438"/>
      <c r="L168" s="438"/>
      <c r="M168" s="436">
        <v>6546</v>
      </c>
      <c r="N168" s="438" t="s">
        <v>523</v>
      </c>
      <c r="O168" s="439"/>
      <c r="P168" s="440" t="s">
        <v>322</v>
      </c>
      <c r="Q168" s="442"/>
    </row>
    <row r="169" spans="3:17" s="433" customFormat="1" outlineLevel="3" x14ac:dyDescent="0.25">
      <c r="C169" s="434">
        <v>6540.21</v>
      </c>
      <c r="D169" s="435" t="s">
        <v>524</v>
      </c>
      <c r="E169" s="436" t="s">
        <v>106</v>
      </c>
      <c r="F169" s="441"/>
      <c r="G169" s="437"/>
      <c r="H169" s="436">
        <v>4</v>
      </c>
      <c r="I169" s="438"/>
      <c r="J169" s="438"/>
      <c r="K169" s="438"/>
      <c r="L169" s="438"/>
      <c r="M169" s="436">
        <v>6548</v>
      </c>
      <c r="N169" s="438" t="s">
        <v>524</v>
      </c>
      <c r="O169" s="439"/>
      <c r="P169" s="440" t="s">
        <v>322</v>
      </c>
      <c r="Q169" s="442"/>
    </row>
    <row r="170" spans="3:17" s="433" customFormat="1" outlineLevel="2" x14ac:dyDescent="0.25">
      <c r="C170" s="452">
        <v>6570</v>
      </c>
      <c r="D170" s="452" t="s">
        <v>525</v>
      </c>
      <c r="E170" s="427" t="s">
        <v>108</v>
      </c>
      <c r="F170" s="452" t="s">
        <v>525</v>
      </c>
      <c r="G170" s="428"/>
      <c r="H170" s="427">
        <v>3</v>
      </c>
      <c r="I170" s="429"/>
      <c r="J170" s="429"/>
      <c r="K170" s="429"/>
      <c r="L170" s="429"/>
      <c r="M170" s="427"/>
      <c r="N170" s="429"/>
      <c r="O170" s="430">
        <f>SUM(O171)</f>
        <v>0</v>
      </c>
      <c r="P170" s="431" t="s">
        <v>322</v>
      </c>
      <c r="Q170" s="443"/>
    </row>
    <row r="171" spans="3:17" s="433" customFormat="1" outlineLevel="3" x14ac:dyDescent="0.25">
      <c r="C171" s="434">
        <v>6570.01</v>
      </c>
      <c r="D171" s="435" t="s">
        <v>526</v>
      </c>
      <c r="E171" s="436" t="s">
        <v>106</v>
      </c>
      <c r="F171" s="441"/>
      <c r="G171" s="437"/>
      <c r="H171" s="436">
        <v>4</v>
      </c>
      <c r="I171" s="438"/>
      <c r="J171" s="438"/>
      <c r="K171" s="438"/>
      <c r="L171" s="438"/>
      <c r="M171" s="436">
        <v>6570</v>
      </c>
      <c r="N171" s="438" t="s">
        <v>527</v>
      </c>
      <c r="O171" s="439">
        <f>'8-Annual Budget'!G70</f>
        <v>0</v>
      </c>
      <c r="P171" s="440" t="s">
        <v>322</v>
      </c>
      <c r="Q171" s="442"/>
    </row>
    <row r="172" spans="3:17" s="433" customFormat="1" outlineLevel="2" x14ac:dyDescent="0.25">
      <c r="C172" s="452">
        <v>6580</v>
      </c>
      <c r="D172" s="452" t="s">
        <v>528</v>
      </c>
      <c r="E172" s="427" t="s">
        <v>106</v>
      </c>
      <c r="F172" s="432"/>
      <c r="G172" s="428"/>
      <c r="H172" s="427">
        <v>3</v>
      </c>
      <c r="I172" s="429"/>
      <c r="J172" s="429"/>
      <c r="K172" s="429"/>
      <c r="L172" s="429"/>
      <c r="M172" s="427"/>
      <c r="N172" s="429"/>
      <c r="O172" s="430">
        <f>SUM(O173)</f>
        <v>0</v>
      </c>
      <c r="P172" s="431" t="s">
        <v>322</v>
      </c>
      <c r="Q172" s="443"/>
    </row>
    <row r="173" spans="3:17" s="433" customFormat="1" outlineLevel="3" x14ac:dyDescent="0.25">
      <c r="C173" s="434">
        <v>6580.01</v>
      </c>
      <c r="D173" s="435" t="s">
        <v>529</v>
      </c>
      <c r="E173" s="436" t="s">
        <v>106</v>
      </c>
      <c r="F173" s="441"/>
      <c r="G173" s="437"/>
      <c r="H173" s="436">
        <v>4</v>
      </c>
      <c r="I173" s="438"/>
      <c r="J173" s="438"/>
      <c r="K173" s="438"/>
      <c r="L173" s="438"/>
      <c r="M173" s="436">
        <v>6580</v>
      </c>
      <c r="N173" s="438" t="s">
        <v>529</v>
      </c>
      <c r="O173" s="439"/>
      <c r="P173" s="440" t="s">
        <v>322</v>
      </c>
      <c r="Q173" s="442"/>
    </row>
    <row r="174" spans="3:17" s="433" customFormat="1" outlineLevel="2" x14ac:dyDescent="0.25">
      <c r="C174" s="452">
        <v>6590</v>
      </c>
      <c r="D174" s="426" t="s">
        <v>530</v>
      </c>
      <c r="E174" s="427" t="s">
        <v>108</v>
      </c>
      <c r="F174" s="426" t="s">
        <v>530</v>
      </c>
      <c r="G174" s="428"/>
      <c r="H174" s="427">
        <v>3</v>
      </c>
      <c r="I174" s="429"/>
      <c r="J174" s="429"/>
      <c r="K174" s="429"/>
      <c r="L174" s="429"/>
      <c r="M174" s="427"/>
      <c r="N174" s="429"/>
      <c r="O174" s="430">
        <f>SUM(O175)</f>
        <v>0</v>
      </c>
      <c r="P174" s="431" t="s">
        <v>322</v>
      </c>
      <c r="Q174" s="443"/>
    </row>
    <row r="175" spans="3:17" s="433" customFormat="1" outlineLevel="3" x14ac:dyDescent="0.25">
      <c r="C175" s="434">
        <v>6590.01</v>
      </c>
      <c r="D175" s="435" t="s">
        <v>530</v>
      </c>
      <c r="E175" s="436" t="s">
        <v>106</v>
      </c>
      <c r="F175" s="441"/>
      <c r="G175" s="437"/>
      <c r="H175" s="436">
        <v>4</v>
      </c>
      <c r="I175" s="438"/>
      <c r="J175" s="438" t="s">
        <v>531</v>
      </c>
      <c r="K175" s="438"/>
      <c r="L175" s="438"/>
      <c r="M175" s="436">
        <v>6590</v>
      </c>
      <c r="N175" s="438" t="s">
        <v>532</v>
      </c>
      <c r="O175" s="439">
        <f>'8-Annual Budget'!G78+'8-Annual Budget'!G79</f>
        <v>0</v>
      </c>
      <c r="P175" s="440" t="s">
        <v>322</v>
      </c>
      <c r="Q175" s="442"/>
    </row>
    <row r="176" spans="3:17" s="418" customFormat="1" outlineLevel="1" x14ac:dyDescent="0.25">
      <c r="C176" s="419">
        <v>6600</v>
      </c>
      <c r="D176" s="419" t="s">
        <v>533</v>
      </c>
      <c r="E176" s="420" t="s">
        <v>108</v>
      </c>
      <c r="F176" s="419" t="s">
        <v>533</v>
      </c>
      <c r="G176" s="421"/>
      <c r="H176" s="420">
        <v>2</v>
      </c>
      <c r="I176" s="422"/>
      <c r="J176" s="422"/>
      <c r="K176" s="422"/>
      <c r="L176" s="422"/>
      <c r="M176" s="420"/>
      <c r="N176" s="422"/>
      <c r="O176" s="423">
        <f>SUM(O177,O179)</f>
        <v>0</v>
      </c>
      <c r="P176" s="424" t="s">
        <v>322</v>
      </c>
      <c r="Q176" s="445"/>
    </row>
    <row r="177" spans="3:17" s="433" customFormat="1" outlineLevel="2" x14ac:dyDescent="0.25">
      <c r="C177" s="452">
        <v>6610</v>
      </c>
      <c r="D177" s="426" t="s">
        <v>534</v>
      </c>
      <c r="E177" s="427" t="s">
        <v>108</v>
      </c>
      <c r="F177" s="426" t="s">
        <v>534</v>
      </c>
      <c r="G177" s="428"/>
      <c r="H177" s="427">
        <v>3</v>
      </c>
      <c r="I177" s="429"/>
      <c r="J177" s="429"/>
      <c r="K177" s="429"/>
      <c r="L177" s="429"/>
      <c r="M177" s="427"/>
      <c r="N177" s="429"/>
      <c r="O177" s="430">
        <f>SUM(O178)</f>
        <v>0</v>
      </c>
      <c r="P177" s="431" t="s">
        <v>322</v>
      </c>
      <c r="Q177" s="443"/>
    </row>
    <row r="178" spans="3:17" s="433" customFormat="1" outlineLevel="3" x14ac:dyDescent="0.25">
      <c r="C178" s="434">
        <v>6610.01</v>
      </c>
      <c r="D178" s="435" t="s">
        <v>535</v>
      </c>
      <c r="E178" s="436" t="s">
        <v>106</v>
      </c>
      <c r="F178" s="441"/>
      <c r="G178" s="437"/>
      <c r="H178" s="436">
        <v>4</v>
      </c>
      <c r="I178" s="438"/>
      <c r="J178" s="438"/>
      <c r="K178" s="438"/>
      <c r="L178" s="438"/>
      <c r="M178" s="436">
        <v>6600</v>
      </c>
      <c r="N178" s="438" t="s">
        <v>534</v>
      </c>
      <c r="O178" s="439"/>
      <c r="P178" s="440" t="s">
        <v>322</v>
      </c>
      <c r="Q178" s="442"/>
    </row>
    <row r="179" spans="3:17" s="433" customFormat="1" outlineLevel="2" x14ac:dyDescent="0.25">
      <c r="C179" s="452">
        <v>6620</v>
      </c>
      <c r="D179" s="426" t="s">
        <v>536</v>
      </c>
      <c r="E179" s="427" t="s">
        <v>108</v>
      </c>
      <c r="F179" s="426" t="s">
        <v>536</v>
      </c>
      <c r="G179" s="428"/>
      <c r="H179" s="427">
        <v>3</v>
      </c>
      <c r="I179" s="429"/>
      <c r="J179" s="429"/>
      <c r="K179" s="429"/>
      <c r="L179" s="429"/>
      <c r="M179" s="427"/>
      <c r="N179" s="429"/>
      <c r="O179" s="430">
        <f>SUM(O180)</f>
        <v>0</v>
      </c>
      <c r="P179" s="431" t="s">
        <v>322</v>
      </c>
      <c r="Q179" s="443"/>
    </row>
    <row r="180" spans="3:17" s="433" customFormat="1" outlineLevel="3" x14ac:dyDescent="0.25">
      <c r="C180" s="434">
        <v>6620.01</v>
      </c>
      <c r="D180" s="435" t="s">
        <v>537</v>
      </c>
      <c r="E180" s="436" t="s">
        <v>106</v>
      </c>
      <c r="F180" s="441"/>
      <c r="G180" s="437"/>
      <c r="H180" s="436">
        <v>4</v>
      </c>
      <c r="I180" s="438"/>
      <c r="J180" s="438"/>
      <c r="K180" s="438"/>
      <c r="L180" s="438"/>
      <c r="M180" s="436">
        <v>6610</v>
      </c>
      <c r="N180" s="438" t="s">
        <v>536</v>
      </c>
      <c r="O180" s="439"/>
      <c r="P180" s="440" t="s">
        <v>322</v>
      </c>
      <c r="Q180" s="442"/>
    </row>
    <row r="181" spans="3:17" s="418" customFormat="1" outlineLevel="1" x14ac:dyDescent="0.25">
      <c r="C181" s="419">
        <v>6700</v>
      </c>
      <c r="D181" s="419" t="s">
        <v>538</v>
      </c>
      <c r="E181" s="420" t="s">
        <v>108</v>
      </c>
      <c r="F181" s="419" t="s">
        <v>538</v>
      </c>
      <c r="G181" s="421"/>
      <c r="H181" s="420">
        <v>2</v>
      </c>
      <c r="I181" s="422"/>
      <c r="J181" s="422"/>
      <c r="K181" s="422"/>
      <c r="L181" s="422"/>
      <c r="M181" s="420"/>
      <c r="N181" s="422"/>
      <c r="O181" s="423">
        <f>SUM(O182,O186,O188,O196,O200)</f>
        <v>0</v>
      </c>
      <c r="P181" s="424" t="s">
        <v>322</v>
      </c>
      <c r="Q181" s="445"/>
    </row>
    <row r="182" spans="3:17" s="433" customFormat="1" outlineLevel="2" x14ac:dyDescent="0.25">
      <c r="C182" s="452">
        <v>6710</v>
      </c>
      <c r="D182" s="452" t="s">
        <v>539</v>
      </c>
      <c r="E182" s="427" t="s">
        <v>108</v>
      </c>
      <c r="F182" s="452" t="s">
        <v>539</v>
      </c>
      <c r="G182" s="428"/>
      <c r="H182" s="427">
        <v>3</v>
      </c>
      <c r="I182" s="429"/>
      <c r="J182" s="429"/>
      <c r="K182" s="429"/>
      <c r="L182" s="429"/>
      <c r="M182" s="427"/>
      <c r="N182" s="429"/>
      <c r="O182" s="430">
        <f>SUM(O183:O185)</f>
        <v>0</v>
      </c>
      <c r="P182" s="431" t="s">
        <v>322</v>
      </c>
      <c r="Q182" s="443"/>
    </row>
    <row r="183" spans="3:17" s="433" customFormat="1" outlineLevel="3" x14ac:dyDescent="0.25">
      <c r="C183" s="434">
        <v>6710.01</v>
      </c>
      <c r="D183" s="435" t="s">
        <v>540</v>
      </c>
      <c r="E183" s="436" t="s">
        <v>106</v>
      </c>
      <c r="F183" s="441"/>
      <c r="G183" s="437"/>
      <c r="H183" s="436">
        <v>4</v>
      </c>
      <c r="I183" s="438"/>
      <c r="J183" s="438" t="s">
        <v>541</v>
      </c>
      <c r="K183" s="438"/>
      <c r="L183" s="438"/>
      <c r="M183" s="436"/>
      <c r="N183" s="438"/>
      <c r="O183" s="439">
        <f>'8-Annual Budget'!G82</f>
        <v>0</v>
      </c>
      <c r="P183" s="440" t="s">
        <v>322</v>
      </c>
      <c r="Q183" s="442"/>
    </row>
    <row r="184" spans="3:17" s="433" customFormat="1" outlineLevel="3" x14ac:dyDescent="0.25">
      <c r="C184" s="434">
        <v>6710.11</v>
      </c>
      <c r="D184" s="435" t="s">
        <v>542</v>
      </c>
      <c r="E184" s="436" t="s">
        <v>106</v>
      </c>
      <c r="F184" s="435"/>
      <c r="G184" s="437"/>
      <c r="H184" s="436">
        <v>4</v>
      </c>
      <c r="I184" s="438"/>
      <c r="J184" s="438"/>
      <c r="K184" s="438"/>
      <c r="L184" s="438"/>
      <c r="M184" s="436">
        <v>6710</v>
      </c>
      <c r="N184" s="438" t="s">
        <v>543</v>
      </c>
      <c r="O184" s="439"/>
      <c r="P184" s="440" t="s">
        <v>322</v>
      </c>
      <c r="Q184" s="441"/>
    </row>
    <row r="185" spans="3:17" s="433" customFormat="1" outlineLevel="3" x14ac:dyDescent="0.25">
      <c r="C185" s="434">
        <v>6710.21</v>
      </c>
      <c r="D185" s="435" t="s">
        <v>544</v>
      </c>
      <c r="E185" s="436" t="s">
        <v>106</v>
      </c>
      <c r="F185" s="435"/>
      <c r="G185" s="437"/>
      <c r="H185" s="436">
        <v>4</v>
      </c>
      <c r="I185" s="435"/>
      <c r="J185" s="435"/>
      <c r="K185" s="435"/>
      <c r="L185" s="435"/>
      <c r="M185" s="436"/>
      <c r="N185" s="438"/>
      <c r="O185" s="439"/>
      <c r="P185" s="440" t="s">
        <v>322</v>
      </c>
      <c r="Q185" s="441"/>
    </row>
    <row r="186" spans="3:17" s="433" customFormat="1" outlineLevel="2" x14ac:dyDescent="0.25">
      <c r="C186" s="452">
        <v>6711</v>
      </c>
      <c r="D186" s="452" t="s">
        <v>545</v>
      </c>
      <c r="E186" s="427" t="s">
        <v>108</v>
      </c>
      <c r="F186" s="452" t="s">
        <v>545</v>
      </c>
      <c r="G186" s="428"/>
      <c r="H186" s="427">
        <v>3</v>
      </c>
      <c r="I186" s="457"/>
      <c r="J186" s="457"/>
      <c r="K186" s="457"/>
      <c r="L186" s="457"/>
      <c r="M186" s="427"/>
      <c r="N186" s="429"/>
      <c r="O186" s="430">
        <f>SUM(O187)</f>
        <v>0</v>
      </c>
      <c r="P186" s="431" t="s">
        <v>322</v>
      </c>
      <c r="Q186" s="432"/>
    </row>
    <row r="187" spans="3:17" s="433" customFormat="1" outlineLevel="3" x14ac:dyDescent="0.25">
      <c r="C187" s="434">
        <v>6711.01</v>
      </c>
      <c r="D187" s="435" t="s">
        <v>546</v>
      </c>
      <c r="E187" s="436" t="s">
        <v>106</v>
      </c>
      <c r="F187" s="435"/>
      <c r="G187" s="437"/>
      <c r="H187" s="436">
        <v>4</v>
      </c>
      <c r="I187" s="438"/>
      <c r="J187" s="438"/>
      <c r="K187" s="476"/>
      <c r="L187" s="438"/>
      <c r="M187" s="436">
        <v>6711</v>
      </c>
      <c r="N187" s="438" t="s">
        <v>547</v>
      </c>
      <c r="O187" s="439"/>
      <c r="P187" s="440" t="s">
        <v>322</v>
      </c>
      <c r="Q187" s="441"/>
    </row>
    <row r="188" spans="3:17" s="433" customFormat="1" outlineLevel="2" x14ac:dyDescent="0.25">
      <c r="C188" s="452">
        <v>6720</v>
      </c>
      <c r="D188" s="452" t="s">
        <v>548</v>
      </c>
      <c r="E188" s="427" t="s">
        <v>108</v>
      </c>
      <c r="F188" s="452" t="s">
        <v>548</v>
      </c>
      <c r="G188" s="428"/>
      <c r="H188" s="427">
        <v>3</v>
      </c>
      <c r="I188" s="429"/>
      <c r="J188" s="429"/>
      <c r="K188" s="429"/>
      <c r="L188" s="429"/>
      <c r="M188" s="427"/>
      <c r="N188" s="429"/>
      <c r="O188" s="430">
        <f>SUM(O189:O195)</f>
        <v>0</v>
      </c>
      <c r="P188" s="431" t="s">
        <v>322</v>
      </c>
      <c r="Q188" s="432"/>
    </row>
    <row r="189" spans="3:17" s="433" customFormat="1" outlineLevel="3" x14ac:dyDescent="0.25">
      <c r="C189" s="434">
        <v>6720.01</v>
      </c>
      <c r="D189" s="435" t="s">
        <v>549</v>
      </c>
      <c r="E189" s="436" t="s">
        <v>106</v>
      </c>
      <c r="F189" s="435"/>
      <c r="G189" s="437"/>
      <c r="H189" s="436">
        <v>4</v>
      </c>
      <c r="I189" s="438"/>
      <c r="J189" s="438" t="s">
        <v>550</v>
      </c>
      <c r="K189" s="438"/>
      <c r="L189" s="438"/>
      <c r="M189" s="436">
        <v>6720</v>
      </c>
      <c r="N189" s="438" t="s">
        <v>551</v>
      </c>
      <c r="O189" s="439">
        <f>'8-Annual Budget'!G83</f>
        <v>0</v>
      </c>
      <c r="P189" s="440" t="s">
        <v>322</v>
      </c>
      <c r="Q189" s="441"/>
    </row>
    <row r="190" spans="3:17" s="433" customFormat="1" outlineLevel="3" x14ac:dyDescent="0.25">
      <c r="C190" s="434">
        <v>6720.11</v>
      </c>
      <c r="D190" s="435" t="s">
        <v>552</v>
      </c>
      <c r="E190" s="436" t="s">
        <v>106</v>
      </c>
      <c r="F190" s="435"/>
      <c r="G190" s="437"/>
      <c r="H190" s="436">
        <v>4</v>
      </c>
      <c r="I190" s="438"/>
      <c r="J190" s="438"/>
      <c r="K190" s="438"/>
      <c r="L190" s="438"/>
      <c r="M190" s="436"/>
      <c r="N190" s="438"/>
      <c r="O190" s="439"/>
      <c r="P190" s="440" t="s">
        <v>322</v>
      </c>
      <c r="Q190" s="441"/>
    </row>
    <row r="191" spans="3:17" s="433" customFormat="1" outlineLevel="3" x14ac:dyDescent="0.25">
      <c r="C191" s="434">
        <v>6720.12</v>
      </c>
      <c r="D191" s="435" t="s">
        <v>553</v>
      </c>
      <c r="E191" s="436" t="s">
        <v>106</v>
      </c>
      <c r="F191" s="435"/>
      <c r="G191" s="437"/>
      <c r="H191" s="436">
        <v>4</v>
      </c>
      <c r="I191" s="438"/>
      <c r="J191" s="438"/>
      <c r="K191" s="438"/>
      <c r="L191" s="438"/>
      <c r="M191" s="436"/>
      <c r="N191" s="438"/>
      <c r="O191" s="439"/>
      <c r="P191" s="440" t="s">
        <v>322</v>
      </c>
      <c r="Q191" s="441"/>
    </row>
    <row r="192" spans="3:17" s="433" customFormat="1" outlineLevel="3" x14ac:dyDescent="0.25">
      <c r="C192" s="434">
        <v>6720.13</v>
      </c>
      <c r="D192" s="435" t="s">
        <v>554</v>
      </c>
      <c r="E192" s="454" t="s">
        <v>106</v>
      </c>
      <c r="F192" s="435"/>
      <c r="G192" s="437"/>
      <c r="H192" s="436">
        <v>4</v>
      </c>
      <c r="I192" s="438"/>
      <c r="J192" s="438"/>
      <c r="K192" s="438"/>
      <c r="L192" s="438"/>
      <c r="M192" s="436"/>
      <c r="N192" s="438"/>
      <c r="O192" s="439"/>
      <c r="P192" s="440" t="s">
        <v>322</v>
      </c>
      <c r="Q192" s="441"/>
    </row>
    <row r="193" spans="3:17" s="433" customFormat="1" outlineLevel="3" x14ac:dyDescent="0.25">
      <c r="C193" s="434">
        <v>6720.14</v>
      </c>
      <c r="D193" s="435" t="s">
        <v>555</v>
      </c>
      <c r="E193" s="454" t="s">
        <v>106</v>
      </c>
      <c r="F193" s="435"/>
      <c r="G193" s="437"/>
      <c r="H193" s="436">
        <v>4</v>
      </c>
      <c r="I193" s="438"/>
      <c r="J193" s="438"/>
      <c r="K193" s="438"/>
      <c r="L193" s="438"/>
      <c r="M193" s="436"/>
      <c r="N193" s="438"/>
      <c r="O193" s="439"/>
      <c r="P193" s="440" t="s">
        <v>322</v>
      </c>
      <c r="Q193" s="441"/>
    </row>
    <row r="194" spans="3:17" s="433" customFormat="1" outlineLevel="3" x14ac:dyDescent="0.25">
      <c r="C194" s="434">
        <v>6720.21</v>
      </c>
      <c r="D194" s="435" t="s">
        <v>556</v>
      </c>
      <c r="E194" s="436" t="s">
        <v>106</v>
      </c>
      <c r="F194" s="435"/>
      <c r="G194" s="437"/>
      <c r="H194" s="436">
        <v>4</v>
      </c>
      <c r="I194" s="438"/>
      <c r="J194" s="438"/>
      <c r="K194" s="438"/>
      <c r="L194" s="438"/>
      <c r="M194" s="436"/>
      <c r="N194" s="438"/>
      <c r="O194" s="439"/>
      <c r="P194" s="440" t="s">
        <v>322</v>
      </c>
      <c r="Q194" s="441"/>
    </row>
    <row r="195" spans="3:17" s="433" customFormat="1" outlineLevel="3" x14ac:dyDescent="0.25">
      <c r="C195" s="434">
        <v>6720.91</v>
      </c>
      <c r="D195" s="435" t="s">
        <v>557</v>
      </c>
      <c r="E195" s="436" t="s">
        <v>106</v>
      </c>
      <c r="F195" s="441"/>
      <c r="G195" s="437"/>
      <c r="H195" s="436">
        <v>4</v>
      </c>
      <c r="I195" s="438"/>
      <c r="J195" s="438"/>
      <c r="K195" s="438"/>
      <c r="L195" s="438"/>
      <c r="M195" s="436"/>
      <c r="N195" s="438"/>
      <c r="O195" s="439"/>
      <c r="P195" s="440" t="s">
        <v>322</v>
      </c>
      <c r="Q195" s="441"/>
    </row>
    <row r="196" spans="3:17" s="433" customFormat="1" outlineLevel="2" x14ac:dyDescent="0.25">
      <c r="C196" s="452">
        <v>6723</v>
      </c>
      <c r="D196" s="452" t="s">
        <v>558</v>
      </c>
      <c r="E196" s="427" t="s">
        <v>108</v>
      </c>
      <c r="F196" s="452" t="s">
        <v>558</v>
      </c>
      <c r="G196" s="428"/>
      <c r="H196" s="427">
        <v>3</v>
      </c>
      <c r="I196" s="429"/>
      <c r="J196" s="429"/>
      <c r="K196" s="429"/>
      <c r="L196" s="429"/>
      <c r="M196" s="427"/>
      <c r="N196" s="429"/>
      <c r="O196" s="430">
        <f>SUM(O197:O199)</f>
        <v>0</v>
      </c>
      <c r="P196" s="431" t="s">
        <v>322</v>
      </c>
      <c r="Q196" s="432"/>
    </row>
    <row r="197" spans="3:17" s="433" customFormat="1" outlineLevel="3" x14ac:dyDescent="0.25">
      <c r="C197" s="434">
        <v>6723.01</v>
      </c>
      <c r="D197" s="435" t="s">
        <v>559</v>
      </c>
      <c r="E197" s="436" t="s">
        <v>106</v>
      </c>
      <c r="F197" s="441"/>
      <c r="G197" s="437"/>
      <c r="H197" s="436">
        <v>4</v>
      </c>
      <c r="I197" s="438"/>
      <c r="J197" s="438"/>
      <c r="K197" s="476"/>
      <c r="L197" s="438"/>
      <c r="M197" s="436">
        <v>6723</v>
      </c>
      <c r="N197" s="438" t="s">
        <v>560</v>
      </c>
      <c r="O197" s="439">
        <f>'8-Annual Budget'!G56</f>
        <v>0</v>
      </c>
      <c r="P197" s="440" t="s">
        <v>322</v>
      </c>
      <c r="Q197" s="441"/>
    </row>
    <row r="198" spans="3:17" s="433" customFormat="1" outlineLevel="3" x14ac:dyDescent="0.25">
      <c r="C198" s="434">
        <v>6723.11</v>
      </c>
      <c r="D198" s="435" t="s">
        <v>561</v>
      </c>
      <c r="E198" s="436" t="s">
        <v>106</v>
      </c>
      <c r="F198" s="441"/>
      <c r="G198" s="437"/>
      <c r="H198" s="436">
        <v>4</v>
      </c>
      <c r="I198" s="438"/>
      <c r="J198" s="438"/>
      <c r="K198" s="474"/>
      <c r="L198" s="438"/>
      <c r="M198" s="436">
        <v>6721</v>
      </c>
      <c r="N198" s="438" t="s">
        <v>561</v>
      </c>
      <c r="O198" s="439"/>
      <c r="P198" s="440" t="s">
        <v>322</v>
      </c>
      <c r="Q198" s="441"/>
    </row>
    <row r="199" spans="3:17" s="433" customFormat="1" outlineLevel="3" x14ac:dyDescent="0.25">
      <c r="C199" s="434">
        <v>6723.21</v>
      </c>
      <c r="D199" s="435" t="s">
        <v>562</v>
      </c>
      <c r="E199" s="436" t="s">
        <v>106</v>
      </c>
      <c r="F199" s="441"/>
      <c r="G199" s="437"/>
      <c r="H199" s="436">
        <v>4</v>
      </c>
      <c r="I199" s="438"/>
      <c r="J199" s="438"/>
      <c r="K199" s="476"/>
      <c r="L199" s="438"/>
      <c r="M199" s="436">
        <v>6722</v>
      </c>
      <c r="N199" s="438" t="s">
        <v>563</v>
      </c>
      <c r="O199" s="439">
        <f>'8-Annual Budget'!G55</f>
        <v>0</v>
      </c>
      <c r="P199" s="440" t="s">
        <v>322</v>
      </c>
      <c r="Q199" s="441"/>
    </row>
    <row r="200" spans="3:17" s="433" customFormat="1" outlineLevel="2" x14ac:dyDescent="0.25">
      <c r="C200" s="452">
        <v>6790</v>
      </c>
      <c r="D200" s="452" t="s">
        <v>564</v>
      </c>
      <c r="E200" s="427" t="s">
        <v>108</v>
      </c>
      <c r="F200" s="452" t="s">
        <v>564</v>
      </c>
      <c r="G200" s="428"/>
      <c r="H200" s="427">
        <v>3</v>
      </c>
      <c r="I200" s="429"/>
      <c r="J200" s="429"/>
      <c r="K200" s="429"/>
      <c r="L200" s="429"/>
      <c r="M200" s="427"/>
      <c r="N200" s="429"/>
      <c r="O200" s="430">
        <f>SUM(O201)</f>
        <v>0</v>
      </c>
      <c r="P200" s="431" t="s">
        <v>322</v>
      </c>
      <c r="Q200" s="432"/>
    </row>
    <row r="201" spans="3:17" s="433" customFormat="1" outlineLevel="3" x14ac:dyDescent="0.25">
      <c r="C201" s="434">
        <v>6790.01</v>
      </c>
      <c r="D201" s="435" t="s">
        <v>565</v>
      </c>
      <c r="E201" s="436" t="s">
        <v>106</v>
      </c>
      <c r="F201" s="435"/>
      <c r="G201" s="437"/>
      <c r="H201" s="436">
        <v>4</v>
      </c>
      <c r="I201" s="438"/>
      <c r="J201" s="438"/>
      <c r="K201" s="474"/>
      <c r="L201" s="438"/>
      <c r="M201" s="436">
        <v>6790</v>
      </c>
      <c r="N201" s="438" t="s">
        <v>566</v>
      </c>
      <c r="O201" s="439"/>
      <c r="P201" s="440" t="s">
        <v>322</v>
      </c>
      <c r="Q201" s="441"/>
    </row>
    <row r="202" spans="3:17" s="418" customFormat="1" outlineLevel="1" x14ac:dyDescent="0.25">
      <c r="C202" s="419">
        <v>6800</v>
      </c>
      <c r="D202" s="419" t="s">
        <v>567</v>
      </c>
      <c r="E202" s="420" t="s">
        <v>108</v>
      </c>
      <c r="F202" s="419" t="s">
        <v>567</v>
      </c>
      <c r="G202" s="421"/>
      <c r="H202" s="420">
        <v>2</v>
      </c>
      <c r="I202" s="422"/>
      <c r="J202" s="422"/>
      <c r="K202" s="422" t="s">
        <v>18</v>
      </c>
      <c r="L202" s="422"/>
      <c r="M202" s="420"/>
      <c r="N202" s="422"/>
      <c r="O202" s="423">
        <f>SUM(O203,O210,O217,O224,O228,O231,O233,O235)</f>
        <v>0</v>
      </c>
      <c r="P202" s="424" t="s">
        <v>322</v>
      </c>
      <c r="Q202" s="425"/>
    </row>
    <row r="203" spans="3:17" s="433" customFormat="1" outlineLevel="2" x14ac:dyDescent="0.25">
      <c r="C203" s="452">
        <v>6810</v>
      </c>
      <c r="D203" s="452" t="s">
        <v>568</v>
      </c>
      <c r="E203" s="427" t="s">
        <v>108</v>
      </c>
      <c r="F203" s="452" t="s">
        <v>568</v>
      </c>
      <c r="G203" s="428"/>
      <c r="H203" s="427">
        <v>3</v>
      </c>
      <c r="I203" s="429"/>
      <c r="J203" s="429"/>
      <c r="K203" s="429"/>
      <c r="L203" s="429"/>
      <c r="M203" s="427"/>
      <c r="N203" s="429"/>
      <c r="O203" s="430">
        <f>SUM(O204:O209)</f>
        <v>0</v>
      </c>
      <c r="P203" s="431" t="s">
        <v>322</v>
      </c>
      <c r="Q203" s="432"/>
    </row>
    <row r="204" spans="3:17" s="433" customFormat="1" outlineLevel="3" x14ac:dyDescent="0.25">
      <c r="C204" s="434">
        <v>6810.01</v>
      </c>
      <c r="D204" s="435" t="s">
        <v>569</v>
      </c>
      <c r="E204" s="436" t="s">
        <v>106</v>
      </c>
      <c r="F204" s="441"/>
      <c r="G204" s="437"/>
      <c r="H204" s="436">
        <v>4</v>
      </c>
      <c r="I204" s="438"/>
      <c r="J204" s="438"/>
      <c r="K204" s="438"/>
      <c r="L204" s="438"/>
      <c r="M204" s="436">
        <v>6820</v>
      </c>
      <c r="N204" s="438" t="s">
        <v>570</v>
      </c>
      <c r="O204" s="439">
        <f>'8-Annual Budget'!G84</f>
        <v>0</v>
      </c>
      <c r="P204" s="440" t="s">
        <v>322</v>
      </c>
      <c r="Q204" s="441"/>
    </row>
    <row r="205" spans="3:17" s="433" customFormat="1" outlineLevel="3" x14ac:dyDescent="0.25">
      <c r="C205" s="434">
        <v>6810.11</v>
      </c>
      <c r="D205" s="435" t="s">
        <v>571</v>
      </c>
      <c r="E205" s="436" t="s">
        <v>106</v>
      </c>
      <c r="F205" s="441"/>
      <c r="G205" s="437"/>
      <c r="H205" s="436">
        <v>4</v>
      </c>
      <c r="I205" s="438"/>
      <c r="J205" s="438"/>
      <c r="K205" s="438"/>
      <c r="L205" s="438"/>
      <c r="M205" s="436"/>
      <c r="N205" s="438"/>
      <c r="O205" s="439"/>
      <c r="P205" s="440" t="s">
        <v>322</v>
      </c>
      <c r="Q205" s="441"/>
    </row>
    <row r="206" spans="3:17" s="433" customFormat="1" outlineLevel="3" x14ac:dyDescent="0.25">
      <c r="C206" s="434">
        <v>6810.21</v>
      </c>
      <c r="D206" s="435" t="s">
        <v>572</v>
      </c>
      <c r="E206" s="436" t="s">
        <v>106</v>
      </c>
      <c r="F206" s="441"/>
      <c r="G206" s="437"/>
      <c r="H206" s="436">
        <v>4</v>
      </c>
      <c r="I206" s="438"/>
      <c r="J206" s="438"/>
      <c r="K206" s="438"/>
      <c r="L206" s="438"/>
      <c r="M206" s="436"/>
      <c r="N206" s="438"/>
      <c r="O206" s="439"/>
      <c r="P206" s="440" t="s">
        <v>322</v>
      </c>
      <c r="Q206" s="441"/>
    </row>
    <row r="207" spans="3:17" s="433" customFormat="1" outlineLevel="3" x14ac:dyDescent="0.25">
      <c r="C207" s="434">
        <v>6810.31</v>
      </c>
      <c r="D207" s="435" t="s">
        <v>573</v>
      </c>
      <c r="E207" s="436" t="s">
        <v>106</v>
      </c>
      <c r="F207" s="441"/>
      <c r="G207" s="437"/>
      <c r="H207" s="436">
        <v>4</v>
      </c>
      <c r="I207" s="438"/>
      <c r="J207" s="438"/>
      <c r="K207" s="438"/>
      <c r="L207" s="438"/>
      <c r="M207" s="436"/>
      <c r="N207" s="438"/>
      <c r="O207" s="439"/>
      <c r="P207" s="440" t="s">
        <v>322</v>
      </c>
      <c r="Q207" s="441"/>
    </row>
    <row r="208" spans="3:17" s="433" customFormat="1" outlineLevel="3" x14ac:dyDescent="0.25">
      <c r="C208" s="434">
        <v>6810.41</v>
      </c>
      <c r="D208" s="435" t="s">
        <v>574</v>
      </c>
      <c r="E208" s="436" t="s">
        <v>106</v>
      </c>
      <c r="F208" s="441"/>
      <c r="G208" s="437"/>
      <c r="H208" s="436">
        <v>4</v>
      </c>
      <c r="I208" s="438"/>
      <c r="J208" s="438"/>
      <c r="K208" s="438"/>
      <c r="L208" s="438"/>
      <c r="M208" s="436"/>
      <c r="N208" s="438"/>
      <c r="O208" s="439"/>
      <c r="P208" s="440" t="s">
        <v>322</v>
      </c>
      <c r="Q208" s="441"/>
    </row>
    <row r="209" spans="3:17" s="433" customFormat="1" outlineLevel="3" x14ac:dyDescent="0.25">
      <c r="C209" s="434">
        <v>6810.51</v>
      </c>
      <c r="D209" s="435" t="s">
        <v>575</v>
      </c>
      <c r="E209" s="436" t="s">
        <v>106</v>
      </c>
      <c r="F209" s="441"/>
      <c r="G209" s="437"/>
      <c r="H209" s="436">
        <v>4</v>
      </c>
      <c r="I209" s="438"/>
      <c r="J209" s="438"/>
      <c r="K209" s="438"/>
      <c r="L209" s="438"/>
      <c r="M209" s="436"/>
      <c r="N209" s="438"/>
      <c r="O209" s="439"/>
      <c r="P209" s="440" t="s">
        <v>322</v>
      </c>
      <c r="Q209" s="441"/>
    </row>
    <row r="210" spans="3:17" s="433" customFormat="1" outlineLevel="2" x14ac:dyDescent="0.25">
      <c r="C210" s="452">
        <v>6820</v>
      </c>
      <c r="D210" s="452" t="s">
        <v>576</v>
      </c>
      <c r="E210" s="427" t="s">
        <v>108</v>
      </c>
      <c r="F210" s="452" t="s">
        <v>576</v>
      </c>
      <c r="G210" s="428"/>
      <c r="H210" s="427">
        <v>3</v>
      </c>
      <c r="I210" s="429"/>
      <c r="J210" s="429"/>
      <c r="K210" s="429"/>
      <c r="L210" s="429"/>
      <c r="M210" s="427"/>
      <c r="N210" s="429"/>
      <c r="O210" s="430">
        <f>SUM(O211:O216)</f>
        <v>0</v>
      </c>
      <c r="P210" s="431" t="s">
        <v>322</v>
      </c>
      <c r="Q210" s="432"/>
    </row>
    <row r="211" spans="3:17" s="433" customFormat="1" outlineLevel="3" x14ac:dyDescent="0.25">
      <c r="C211" s="434">
        <v>6820.01</v>
      </c>
      <c r="D211" s="435" t="s">
        <v>577</v>
      </c>
      <c r="E211" s="436" t="s">
        <v>106</v>
      </c>
      <c r="F211" s="441"/>
      <c r="G211" s="437"/>
      <c r="H211" s="436">
        <v>4</v>
      </c>
      <c r="I211" s="438"/>
      <c r="J211" s="438"/>
      <c r="K211" s="438"/>
      <c r="L211" s="438"/>
      <c r="M211" s="436"/>
      <c r="N211" s="438"/>
      <c r="O211" s="439">
        <f>'8-Annual Budget'!G85</f>
        <v>0</v>
      </c>
      <c r="P211" s="440" t="s">
        <v>322</v>
      </c>
      <c r="Q211" s="441"/>
    </row>
    <row r="212" spans="3:17" s="433" customFormat="1" outlineLevel="3" x14ac:dyDescent="0.25">
      <c r="C212" s="434">
        <v>6820.11</v>
      </c>
      <c r="D212" s="435" t="s">
        <v>578</v>
      </c>
      <c r="E212" s="436" t="s">
        <v>106</v>
      </c>
      <c r="F212" s="441"/>
      <c r="G212" s="437"/>
      <c r="H212" s="436">
        <v>4</v>
      </c>
      <c r="I212" s="438"/>
      <c r="J212" s="438"/>
      <c r="K212" s="438"/>
      <c r="L212" s="438"/>
      <c r="M212" s="436"/>
      <c r="N212" s="438"/>
      <c r="O212" s="439"/>
      <c r="P212" s="440" t="s">
        <v>322</v>
      </c>
      <c r="Q212" s="441"/>
    </row>
    <row r="213" spans="3:17" s="433" customFormat="1" outlineLevel="3" x14ac:dyDescent="0.25">
      <c r="C213" s="434">
        <v>6820.21</v>
      </c>
      <c r="D213" s="435" t="s">
        <v>579</v>
      </c>
      <c r="E213" s="436" t="s">
        <v>106</v>
      </c>
      <c r="F213" s="441"/>
      <c r="G213" s="437"/>
      <c r="H213" s="436">
        <v>4</v>
      </c>
      <c r="I213" s="438"/>
      <c r="J213" s="438"/>
      <c r="K213" s="438"/>
      <c r="L213" s="438"/>
      <c r="M213" s="436"/>
      <c r="N213" s="438"/>
      <c r="O213" s="439"/>
      <c r="P213" s="440" t="s">
        <v>322</v>
      </c>
      <c r="Q213" s="441"/>
    </row>
    <row r="214" spans="3:17" s="433" customFormat="1" outlineLevel="3" x14ac:dyDescent="0.25">
      <c r="C214" s="434">
        <v>6820.31</v>
      </c>
      <c r="D214" s="435" t="s">
        <v>580</v>
      </c>
      <c r="E214" s="436" t="s">
        <v>106</v>
      </c>
      <c r="F214" s="441"/>
      <c r="G214" s="437"/>
      <c r="H214" s="436">
        <v>4</v>
      </c>
      <c r="I214" s="438"/>
      <c r="J214" s="438"/>
      <c r="K214" s="438"/>
      <c r="L214" s="438"/>
      <c r="M214" s="436"/>
      <c r="N214" s="438"/>
      <c r="O214" s="439"/>
      <c r="P214" s="440" t="s">
        <v>322</v>
      </c>
      <c r="Q214" s="441"/>
    </row>
    <row r="215" spans="3:17" s="433" customFormat="1" outlineLevel="3" x14ac:dyDescent="0.25">
      <c r="C215" s="434">
        <v>6820.41</v>
      </c>
      <c r="D215" s="435" t="s">
        <v>581</v>
      </c>
      <c r="E215" s="436" t="s">
        <v>106</v>
      </c>
      <c r="F215" s="441"/>
      <c r="G215" s="437"/>
      <c r="H215" s="436">
        <v>4</v>
      </c>
      <c r="I215" s="438"/>
      <c r="J215" s="438"/>
      <c r="K215" s="438"/>
      <c r="L215" s="438"/>
      <c r="M215" s="436"/>
      <c r="N215" s="438"/>
      <c r="O215" s="439"/>
      <c r="P215" s="440" t="s">
        <v>322</v>
      </c>
      <c r="Q215" s="441"/>
    </row>
    <row r="216" spans="3:17" s="433" customFormat="1" outlineLevel="3" x14ac:dyDescent="0.25">
      <c r="C216" s="434">
        <v>6820.51</v>
      </c>
      <c r="D216" s="435" t="s">
        <v>582</v>
      </c>
      <c r="E216" s="436" t="s">
        <v>106</v>
      </c>
      <c r="F216" s="441"/>
      <c r="G216" s="437"/>
      <c r="H216" s="436">
        <v>4</v>
      </c>
      <c r="I216" s="438"/>
      <c r="J216" s="438"/>
      <c r="K216" s="438"/>
      <c r="L216" s="438"/>
      <c r="M216" s="436"/>
      <c r="N216" s="438"/>
      <c r="O216" s="439"/>
      <c r="P216" s="440" t="s">
        <v>322</v>
      </c>
      <c r="Q216" s="441"/>
    </row>
    <row r="217" spans="3:17" s="433" customFormat="1" outlineLevel="2" x14ac:dyDescent="0.25">
      <c r="C217" s="452">
        <v>6825</v>
      </c>
      <c r="D217" s="452" t="s">
        <v>583</v>
      </c>
      <c r="E217" s="427" t="s">
        <v>106</v>
      </c>
      <c r="F217" s="432"/>
      <c r="G217" s="428"/>
      <c r="H217" s="427">
        <v>3</v>
      </c>
      <c r="I217" s="429"/>
      <c r="J217" s="429"/>
      <c r="K217" s="429"/>
      <c r="L217" s="429"/>
      <c r="M217" s="427"/>
      <c r="N217" s="429"/>
      <c r="O217" s="430">
        <f>SUM(O218:O223)</f>
        <v>0</v>
      </c>
      <c r="P217" s="431" t="s">
        <v>322</v>
      </c>
      <c r="Q217" s="432"/>
    </row>
    <row r="218" spans="3:17" s="433" customFormat="1" outlineLevel="3" x14ac:dyDescent="0.25">
      <c r="C218" s="434">
        <v>6825.01</v>
      </c>
      <c r="D218" s="435" t="s">
        <v>584</v>
      </c>
      <c r="E218" s="436" t="s">
        <v>106</v>
      </c>
      <c r="F218" s="441"/>
      <c r="G218" s="437"/>
      <c r="H218" s="436">
        <v>4</v>
      </c>
      <c r="I218" s="438"/>
      <c r="J218" s="438"/>
      <c r="K218" s="438"/>
      <c r="L218" s="438"/>
      <c r="M218" s="436">
        <v>6825</v>
      </c>
      <c r="N218" s="438" t="s">
        <v>585</v>
      </c>
      <c r="O218" s="439"/>
      <c r="P218" s="440" t="s">
        <v>322</v>
      </c>
      <c r="Q218" s="441"/>
    </row>
    <row r="219" spans="3:17" s="433" customFormat="1" outlineLevel="3" x14ac:dyDescent="0.25">
      <c r="C219" s="434">
        <v>6825.11</v>
      </c>
      <c r="D219" s="435" t="s">
        <v>586</v>
      </c>
      <c r="E219" s="436" t="s">
        <v>106</v>
      </c>
      <c r="F219" s="441"/>
      <c r="G219" s="437"/>
      <c r="H219" s="436">
        <v>4</v>
      </c>
      <c r="I219" s="438"/>
      <c r="J219" s="438"/>
      <c r="K219" s="438"/>
      <c r="L219" s="438"/>
      <c r="M219" s="436"/>
      <c r="N219" s="438"/>
      <c r="O219" s="439"/>
      <c r="P219" s="440" t="s">
        <v>322</v>
      </c>
      <c r="Q219" s="441"/>
    </row>
    <row r="220" spans="3:17" s="433" customFormat="1" outlineLevel="3" x14ac:dyDescent="0.25">
      <c r="C220" s="434">
        <v>6825.21</v>
      </c>
      <c r="D220" s="435" t="s">
        <v>587</v>
      </c>
      <c r="E220" s="436" t="s">
        <v>106</v>
      </c>
      <c r="F220" s="441"/>
      <c r="G220" s="437"/>
      <c r="H220" s="436">
        <v>4</v>
      </c>
      <c r="I220" s="438"/>
      <c r="J220" s="438"/>
      <c r="K220" s="438"/>
      <c r="L220" s="438"/>
      <c r="M220" s="436"/>
      <c r="N220" s="438"/>
      <c r="O220" s="439"/>
      <c r="P220" s="440" t="s">
        <v>322</v>
      </c>
      <c r="Q220" s="441"/>
    </row>
    <row r="221" spans="3:17" s="433" customFormat="1" outlineLevel="3" x14ac:dyDescent="0.25">
      <c r="C221" s="434">
        <v>6825.31</v>
      </c>
      <c r="D221" s="435" t="s">
        <v>588</v>
      </c>
      <c r="E221" s="436" t="s">
        <v>106</v>
      </c>
      <c r="F221" s="441"/>
      <c r="G221" s="437"/>
      <c r="H221" s="436">
        <v>4</v>
      </c>
      <c r="I221" s="438"/>
      <c r="J221" s="438"/>
      <c r="K221" s="438"/>
      <c r="L221" s="438"/>
      <c r="M221" s="436"/>
      <c r="N221" s="438"/>
      <c r="O221" s="439"/>
      <c r="P221" s="440" t="s">
        <v>322</v>
      </c>
      <c r="Q221" s="441"/>
    </row>
    <row r="222" spans="3:17" s="433" customFormat="1" outlineLevel="3" x14ac:dyDescent="0.25">
      <c r="C222" s="434">
        <v>6825.41</v>
      </c>
      <c r="D222" s="435" t="s">
        <v>589</v>
      </c>
      <c r="E222" s="436" t="s">
        <v>106</v>
      </c>
      <c r="F222" s="441"/>
      <c r="G222" s="437"/>
      <c r="H222" s="436">
        <v>4</v>
      </c>
      <c r="I222" s="438"/>
      <c r="J222" s="438"/>
      <c r="K222" s="438"/>
      <c r="L222" s="438"/>
      <c r="M222" s="436"/>
      <c r="N222" s="438"/>
      <c r="O222" s="439"/>
      <c r="P222" s="440" t="s">
        <v>322</v>
      </c>
      <c r="Q222" s="441"/>
    </row>
    <row r="223" spans="3:17" s="433" customFormat="1" outlineLevel="3" x14ac:dyDescent="0.25">
      <c r="C223" s="434">
        <v>6825.51</v>
      </c>
      <c r="D223" s="435" t="s">
        <v>590</v>
      </c>
      <c r="E223" s="436" t="s">
        <v>106</v>
      </c>
      <c r="F223" s="441"/>
      <c r="G223" s="437"/>
      <c r="H223" s="436">
        <v>4</v>
      </c>
      <c r="I223" s="438"/>
      <c r="J223" s="438"/>
      <c r="K223" s="438"/>
      <c r="L223" s="438"/>
      <c r="M223" s="436"/>
      <c r="N223" s="438"/>
      <c r="O223" s="439"/>
      <c r="P223" s="440" t="s">
        <v>322</v>
      </c>
      <c r="Q223" s="441"/>
    </row>
    <row r="224" spans="3:17" s="433" customFormat="1" outlineLevel="2" x14ac:dyDescent="0.25">
      <c r="C224" s="452">
        <v>6830</v>
      </c>
      <c r="D224" s="452" t="s">
        <v>591</v>
      </c>
      <c r="E224" s="427" t="s">
        <v>108</v>
      </c>
      <c r="F224" s="452" t="s">
        <v>591</v>
      </c>
      <c r="G224" s="428"/>
      <c r="H224" s="427">
        <v>3</v>
      </c>
      <c r="I224" s="429"/>
      <c r="J224" s="429"/>
      <c r="K224" s="429"/>
      <c r="L224" s="429"/>
      <c r="M224" s="427"/>
      <c r="N224" s="429"/>
      <c r="O224" s="430">
        <f>SUM(O225:O227)</f>
        <v>0</v>
      </c>
      <c r="P224" s="431" t="s">
        <v>322</v>
      </c>
      <c r="Q224" s="432"/>
    </row>
    <row r="225" spans="3:17" s="433" customFormat="1" outlineLevel="3" x14ac:dyDescent="0.25">
      <c r="C225" s="434">
        <v>6830.01</v>
      </c>
      <c r="D225" s="435" t="s">
        <v>592</v>
      </c>
      <c r="E225" s="436" t="s">
        <v>106</v>
      </c>
      <c r="F225" s="441"/>
      <c r="G225" s="437"/>
      <c r="H225" s="436">
        <v>4</v>
      </c>
      <c r="I225" s="438"/>
      <c r="J225" s="438"/>
      <c r="K225" s="438"/>
      <c r="L225" s="438"/>
      <c r="M225" s="436">
        <v>6830</v>
      </c>
      <c r="N225" s="438" t="s">
        <v>593</v>
      </c>
      <c r="O225" s="439"/>
      <c r="P225" s="440" t="s">
        <v>322</v>
      </c>
      <c r="Q225" s="441"/>
    </row>
    <row r="226" spans="3:17" s="433" customFormat="1" outlineLevel="3" x14ac:dyDescent="0.25">
      <c r="C226" s="434">
        <v>6830.51</v>
      </c>
      <c r="D226" s="435" t="s">
        <v>594</v>
      </c>
      <c r="E226" s="436" t="s">
        <v>106</v>
      </c>
      <c r="F226" s="441"/>
      <c r="G226" s="437"/>
      <c r="H226" s="436">
        <v>4</v>
      </c>
      <c r="I226" s="438"/>
      <c r="J226" s="438"/>
      <c r="K226" s="438"/>
      <c r="L226" s="438"/>
      <c r="M226" s="436"/>
      <c r="N226" s="438"/>
      <c r="O226" s="439"/>
      <c r="P226" s="440" t="s">
        <v>322</v>
      </c>
      <c r="Q226" s="441"/>
    </row>
    <row r="227" spans="3:17" s="433" customFormat="1" outlineLevel="3" x14ac:dyDescent="0.25">
      <c r="C227" s="434">
        <v>6830.52</v>
      </c>
      <c r="D227" s="435" t="s">
        <v>595</v>
      </c>
      <c r="E227" s="436" t="s">
        <v>106</v>
      </c>
      <c r="F227" s="441"/>
      <c r="G227" s="437"/>
      <c r="H227" s="436">
        <v>4</v>
      </c>
      <c r="I227" s="438"/>
      <c r="J227" s="438"/>
      <c r="K227" s="438"/>
      <c r="L227" s="438"/>
      <c r="M227" s="436"/>
      <c r="N227" s="438"/>
      <c r="O227" s="439"/>
      <c r="P227" s="440" t="s">
        <v>322</v>
      </c>
      <c r="Q227" s="441"/>
    </row>
    <row r="228" spans="3:17" s="433" customFormat="1" outlineLevel="2" x14ac:dyDescent="0.25">
      <c r="C228" s="452">
        <v>6840</v>
      </c>
      <c r="D228" s="452" t="s">
        <v>596</v>
      </c>
      <c r="E228" s="427" t="s">
        <v>108</v>
      </c>
      <c r="F228" s="452" t="s">
        <v>596</v>
      </c>
      <c r="G228" s="428"/>
      <c r="H228" s="427">
        <v>3</v>
      </c>
      <c r="I228" s="429"/>
      <c r="J228" s="429"/>
      <c r="K228" s="429"/>
      <c r="L228" s="429"/>
      <c r="M228" s="427"/>
      <c r="N228" s="429"/>
      <c r="O228" s="430">
        <f>SUM(O229:O230)</f>
        <v>0</v>
      </c>
      <c r="P228" s="431" t="s">
        <v>322</v>
      </c>
      <c r="Q228" s="432"/>
    </row>
    <row r="229" spans="3:17" s="433" customFormat="1" outlineLevel="3" x14ac:dyDescent="0.25">
      <c r="C229" s="434">
        <v>6840.01</v>
      </c>
      <c r="D229" s="435" t="s">
        <v>597</v>
      </c>
      <c r="E229" s="436" t="s">
        <v>106</v>
      </c>
      <c r="F229" s="441"/>
      <c r="G229" s="437"/>
      <c r="H229" s="436">
        <v>4</v>
      </c>
      <c r="I229" s="438"/>
      <c r="J229" s="438"/>
      <c r="K229" s="438"/>
      <c r="L229" s="438"/>
      <c r="M229" s="436">
        <v>6840</v>
      </c>
      <c r="N229" s="438" t="s">
        <v>598</v>
      </c>
      <c r="O229" s="439"/>
      <c r="P229" s="440" t="s">
        <v>322</v>
      </c>
      <c r="Q229" s="441"/>
    </row>
    <row r="230" spans="3:17" s="433" customFormat="1" outlineLevel="3" x14ac:dyDescent="0.25">
      <c r="C230" s="434">
        <v>6840.11</v>
      </c>
      <c r="D230" s="435" t="s">
        <v>599</v>
      </c>
      <c r="E230" s="436" t="s">
        <v>106</v>
      </c>
      <c r="F230" s="441"/>
      <c r="G230" s="437"/>
      <c r="H230" s="436">
        <v>4</v>
      </c>
      <c r="I230" s="438"/>
      <c r="J230" s="438"/>
      <c r="K230" s="438"/>
      <c r="L230" s="438"/>
      <c r="M230" s="436"/>
      <c r="N230" s="438"/>
      <c r="O230" s="439"/>
      <c r="P230" s="440" t="s">
        <v>322</v>
      </c>
      <c r="Q230" s="441"/>
    </row>
    <row r="231" spans="3:17" s="433" customFormat="1" outlineLevel="2" x14ac:dyDescent="0.25">
      <c r="C231" s="452">
        <v>6850</v>
      </c>
      <c r="D231" s="426" t="s">
        <v>600</v>
      </c>
      <c r="E231" s="427" t="s">
        <v>108</v>
      </c>
      <c r="F231" s="426" t="s">
        <v>600</v>
      </c>
      <c r="G231" s="428"/>
      <c r="H231" s="427">
        <v>3</v>
      </c>
      <c r="I231" s="429"/>
      <c r="J231" s="429"/>
      <c r="K231" s="429"/>
      <c r="L231" s="429"/>
      <c r="M231" s="427"/>
      <c r="N231" s="429"/>
      <c r="O231" s="430">
        <f>SUM(O232)</f>
        <v>0</v>
      </c>
      <c r="P231" s="431" t="s">
        <v>322</v>
      </c>
      <c r="Q231" s="432"/>
    </row>
    <row r="232" spans="3:17" s="433" customFormat="1" outlineLevel="3" x14ac:dyDescent="0.25">
      <c r="C232" s="434">
        <v>6850.01</v>
      </c>
      <c r="D232" s="435" t="s">
        <v>601</v>
      </c>
      <c r="E232" s="436" t="s">
        <v>106</v>
      </c>
      <c r="F232" s="441"/>
      <c r="G232" s="437"/>
      <c r="H232" s="436">
        <v>4</v>
      </c>
      <c r="I232" s="438"/>
      <c r="J232" s="438"/>
      <c r="K232" s="438"/>
      <c r="L232" s="438"/>
      <c r="M232" s="436">
        <v>6850</v>
      </c>
      <c r="N232" s="438" t="s">
        <v>602</v>
      </c>
      <c r="O232" s="439"/>
      <c r="P232" s="440" t="s">
        <v>322</v>
      </c>
      <c r="Q232" s="441"/>
    </row>
    <row r="233" spans="3:17" s="433" customFormat="1" outlineLevel="2" x14ac:dyDescent="0.25">
      <c r="C233" s="452">
        <v>6860</v>
      </c>
      <c r="D233" s="426" t="s">
        <v>603</v>
      </c>
      <c r="E233" s="427" t="s">
        <v>108</v>
      </c>
      <c r="F233" s="426" t="s">
        <v>603</v>
      </c>
      <c r="G233" s="428"/>
      <c r="H233" s="427">
        <v>3</v>
      </c>
      <c r="I233" s="429"/>
      <c r="J233" s="429"/>
      <c r="K233" s="429"/>
      <c r="L233" s="429"/>
      <c r="M233" s="427"/>
      <c r="N233" s="429"/>
      <c r="O233" s="430">
        <f>SUM(O234)</f>
        <v>0</v>
      </c>
      <c r="P233" s="431" t="s">
        <v>322</v>
      </c>
      <c r="Q233" s="432"/>
    </row>
    <row r="234" spans="3:17" s="433" customFormat="1" outlineLevel="3" x14ac:dyDescent="0.25">
      <c r="C234" s="434">
        <v>6860.01</v>
      </c>
      <c r="D234" s="435" t="s">
        <v>604</v>
      </c>
      <c r="E234" s="436" t="s">
        <v>106</v>
      </c>
      <c r="F234" s="441"/>
      <c r="G234" s="437"/>
      <c r="H234" s="436">
        <v>4</v>
      </c>
      <c r="I234" s="438"/>
      <c r="J234" s="438"/>
      <c r="K234" s="438"/>
      <c r="L234" s="438"/>
      <c r="M234" s="436"/>
      <c r="N234" s="438"/>
      <c r="O234" s="439"/>
      <c r="P234" s="440" t="s">
        <v>322</v>
      </c>
      <c r="Q234" s="441"/>
    </row>
    <row r="235" spans="3:17" s="433" customFormat="1" outlineLevel="2" x14ac:dyDescent="0.25">
      <c r="C235" s="452">
        <v>6890</v>
      </c>
      <c r="D235" s="426" t="s">
        <v>605</v>
      </c>
      <c r="E235" s="427" t="s">
        <v>108</v>
      </c>
      <c r="F235" s="426" t="s">
        <v>605</v>
      </c>
      <c r="G235" s="428"/>
      <c r="H235" s="427">
        <v>3</v>
      </c>
      <c r="I235" s="429"/>
      <c r="J235" s="429"/>
      <c r="K235" s="429"/>
      <c r="L235" s="429"/>
      <c r="M235" s="427"/>
      <c r="N235" s="429"/>
      <c r="O235" s="430">
        <f>SUM(O236)</f>
        <v>0</v>
      </c>
      <c r="P235" s="431" t="s">
        <v>322</v>
      </c>
      <c r="Q235" s="432"/>
    </row>
    <row r="236" spans="3:17" s="433" customFormat="1" outlineLevel="3" x14ac:dyDescent="0.25">
      <c r="C236" s="434">
        <v>6890.01</v>
      </c>
      <c r="D236" s="435" t="s">
        <v>605</v>
      </c>
      <c r="E236" s="436" t="s">
        <v>106</v>
      </c>
      <c r="F236" s="441"/>
      <c r="G236" s="437"/>
      <c r="H236" s="436">
        <v>4</v>
      </c>
      <c r="I236" s="438"/>
      <c r="J236" s="438"/>
      <c r="K236" s="438"/>
      <c r="L236" s="438"/>
      <c r="M236" s="436">
        <v>6890</v>
      </c>
      <c r="N236" s="438" t="s">
        <v>606</v>
      </c>
      <c r="O236" s="439">
        <f>'8-Annual Budget'!G50+'8-Annual Budget'!G86</f>
        <v>0</v>
      </c>
      <c r="P236" s="440" t="s">
        <v>322</v>
      </c>
      <c r="Q236" s="441"/>
    </row>
    <row r="237" spans="3:17" s="418" customFormat="1" outlineLevel="1" x14ac:dyDescent="0.25">
      <c r="C237" s="419">
        <v>6900</v>
      </c>
      <c r="D237" s="419" t="s">
        <v>607</v>
      </c>
      <c r="E237" s="420" t="s">
        <v>108</v>
      </c>
      <c r="F237" s="419" t="s">
        <v>607</v>
      </c>
      <c r="G237" s="421"/>
      <c r="H237" s="420">
        <v>2</v>
      </c>
      <c r="I237" s="422"/>
      <c r="J237" s="422"/>
      <c r="K237" s="422"/>
      <c r="L237" s="422"/>
      <c r="M237" s="420"/>
      <c r="N237" s="422"/>
      <c r="O237" s="423">
        <f>SUM(O238,O240,O244,O246,O250,O254,O256,O258,O261)</f>
        <v>0</v>
      </c>
      <c r="P237" s="424" t="s">
        <v>322</v>
      </c>
      <c r="Q237" s="425"/>
    </row>
    <row r="238" spans="3:17" s="433" customFormat="1" outlineLevel="2" x14ac:dyDescent="0.25">
      <c r="C238" s="426">
        <v>6901</v>
      </c>
      <c r="D238" s="426" t="s">
        <v>608</v>
      </c>
      <c r="E238" s="427" t="s">
        <v>108</v>
      </c>
      <c r="F238" s="426" t="s">
        <v>608</v>
      </c>
      <c r="G238" s="428"/>
      <c r="H238" s="427">
        <v>3</v>
      </c>
      <c r="I238" s="429"/>
      <c r="J238" s="429"/>
      <c r="K238" s="429"/>
      <c r="L238" s="429"/>
      <c r="M238" s="427"/>
      <c r="N238" s="429"/>
      <c r="O238" s="430">
        <f>SUM(O239:O239)</f>
        <v>0</v>
      </c>
      <c r="P238" s="431" t="s">
        <v>322</v>
      </c>
      <c r="Q238" s="432"/>
    </row>
    <row r="239" spans="3:17" s="433" customFormat="1" outlineLevel="3" x14ac:dyDescent="0.25">
      <c r="C239" s="434">
        <v>6901.01</v>
      </c>
      <c r="D239" s="435" t="s">
        <v>609</v>
      </c>
      <c r="E239" s="436" t="s">
        <v>106</v>
      </c>
      <c r="F239" s="441"/>
      <c r="G239" s="437"/>
      <c r="H239" s="436">
        <v>4</v>
      </c>
      <c r="I239" s="438"/>
      <c r="J239" s="438" t="s">
        <v>610</v>
      </c>
      <c r="K239" s="438"/>
      <c r="L239" s="438"/>
      <c r="M239" s="436"/>
      <c r="N239" s="438"/>
      <c r="O239" s="439">
        <f>'5-RSC Addendum B'!G25+'5-RSC Addendum B'!G26</f>
        <v>0</v>
      </c>
      <c r="P239" s="440" t="s">
        <v>322</v>
      </c>
      <c r="Q239" s="441"/>
    </row>
    <row r="240" spans="3:17" s="433" customFormat="1" outlineLevel="2" x14ac:dyDescent="0.25">
      <c r="C240" s="426">
        <v>6930</v>
      </c>
      <c r="D240" s="426" t="s">
        <v>611</v>
      </c>
      <c r="E240" s="427" t="s">
        <v>106</v>
      </c>
      <c r="F240" s="447"/>
      <c r="G240" s="458"/>
      <c r="H240" s="427">
        <v>3</v>
      </c>
      <c r="I240" s="449"/>
      <c r="J240" s="449"/>
      <c r="K240" s="449"/>
      <c r="L240" s="449"/>
      <c r="M240" s="427"/>
      <c r="N240" s="429"/>
      <c r="O240" s="430">
        <f>SUM(O241:O243)</f>
        <v>0</v>
      </c>
      <c r="P240" s="431" t="s">
        <v>322</v>
      </c>
      <c r="Q240" s="459"/>
    </row>
    <row r="241" spans="3:17" s="433" customFormat="1" outlineLevel="3" x14ac:dyDescent="0.25">
      <c r="C241" s="434">
        <v>6930.11</v>
      </c>
      <c r="D241" s="435" t="s">
        <v>612</v>
      </c>
      <c r="E241" s="436" t="s">
        <v>106</v>
      </c>
      <c r="F241" s="435"/>
      <c r="G241" s="460"/>
      <c r="H241" s="436">
        <v>4</v>
      </c>
      <c r="I241" s="438"/>
      <c r="J241" s="438"/>
      <c r="K241" s="438"/>
      <c r="L241" s="438"/>
      <c r="M241" s="436">
        <v>6930</v>
      </c>
      <c r="N241" s="438" t="s">
        <v>613</v>
      </c>
      <c r="O241" s="439"/>
      <c r="P241" s="440" t="s">
        <v>322</v>
      </c>
      <c r="Q241" s="441"/>
    </row>
    <row r="242" spans="3:17" s="433" customFormat="1" outlineLevel="3" x14ac:dyDescent="0.25">
      <c r="C242" s="434">
        <v>6930.21</v>
      </c>
      <c r="D242" s="435" t="s">
        <v>386</v>
      </c>
      <c r="E242" s="436" t="s">
        <v>106</v>
      </c>
      <c r="F242" s="435"/>
      <c r="G242" s="460"/>
      <c r="H242" s="436">
        <v>4</v>
      </c>
      <c r="I242" s="438"/>
      <c r="J242" s="438"/>
      <c r="K242" s="438"/>
      <c r="L242" s="438"/>
      <c r="M242" s="436">
        <v>6932</v>
      </c>
      <c r="N242" s="438" t="s">
        <v>386</v>
      </c>
      <c r="O242" s="439">
        <f>'5-RSC Addendum B'!G28</f>
        <v>0</v>
      </c>
      <c r="P242" s="440" t="s">
        <v>322</v>
      </c>
      <c r="Q242" s="441"/>
    </row>
    <row r="243" spans="3:17" s="433" customFormat="1" outlineLevel="3" x14ac:dyDescent="0.25">
      <c r="C243" s="434">
        <v>6930.22</v>
      </c>
      <c r="D243" s="435" t="s">
        <v>614</v>
      </c>
      <c r="E243" s="436" t="s">
        <v>106</v>
      </c>
      <c r="F243" s="435"/>
      <c r="G243" s="460"/>
      <c r="H243" s="436">
        <v>4</v>
      </c>
      <c r="I243" s="438"/>
      <c r="J243" s="438"/>
      <c r="K243" s="438"/>
      <c r="L243" s="438"/>
      <c r="M243" s="436">
        <v>6933</v>
      </c>
      <c r="N243" s="438" t="s">
        <v>615</v>
      </c>
      <c r="O243" s="439"/>
      <c r="P243" s="440" t="s">
        <v>322</v>
      </c>
      <c r="Q243" s="441"/>
    </row>
    <row r="244" spans="3:17" s="433" customFormat="1" outlineLevel="2" x14ac:dyDescent="0.25">
      <c r="C244" s="426">
        <v>6940</v>
      </c>
      <c r="D244" s="426" t="s">
        <v>616</v>
      </c>
      <c r="E244" s="427" t="s">
        <v>106</v>
      </c>
      <c r="F244" s="447"/>
      <c r="G244" s="458"/>
      <c r="H244" s="427">
        <v>3</v>
      </c>
      <c r="I244" s="449"/>
      <c r="J244" s="449"/>
      <c r="K244" s="449"/>
      <c r="L244" s="449"/>
      <c r="M244" s="427"/>
      <c r="N244" s="429"/>
      <c r="O244" s="430">
        <f>SUM(O245:O245)</f>
        <v>0</v>
      </c>
      <c r="P244" s="431" t="s">
        <v>322</v>
      </c>
      <c r="Q244" s="459"/>
    </row>
    <row r="245" spans="3:17" s="433" customFormat="1" outlineLevel="3" x14ac:dyDescent="0.25">
      <c r="C245" s="434">
        <v>6940.11</v>
      </c>
      <c r="D245" s="435" t="s">
        <v>617</v>
      </c>
      <c r="E245" s="436" t="s">
        <v>106</v>
      </c>
      <c r="F245" s="435"/>
      <c r="G245" s="460"/>
      <c r="H245" s="436">
        <v>4</v>
      </c>
      <c r="I245" s="438"/>
      <c r="J245" s="438"/>
      <c r="K245" s="438"/>
      <c r="L245" s="438"/>
      <c r="M245" s="436">
        <v>6940</v>
      </c>
      <c r="N245" s="435" t="s">
        <v>618</v>
      </c>
      <c r="O245" s="439"/>
      <c r="P245" s="440" t="s">
        <v>322</v>
      </c>
      <c r="Q245" s="441"/>
    </row>
    <row r="246" spans="3:17" s="433" customFormat="1" outlineLevel="2" x14ac:dyDescent="0.25">
      <c r="C246" s="426">
        <v>6950</v>
      </c>
      <c r="D246" s="426" t="s">
        <v>619</v>
      </c>
      <c r="E246" s="427" t="s">
        <v>106</v>
      </c>
      <c r="F246" s="447"/>
      <c r="G246" s="458"/>
      <c r="H246" s="427">
        <v>3</v>
      </c>
      <c r="I246" s="449"/>
      <c r="J246" s="449"/>
      <c r="K246" s="449"/>
      <c r="L246" s="449"/>
      <c r="M246" s="427"/>
      <c r="N246" s="429"/>
      <c r="O246" s="430">
        <f>SUM(O247:O249)</f>
        <v>0</v>
      </c>
      <c r="P246" s="431" t="s">
        <v>322</v>
      </c>
      <c r="Q246" s="459"/>
    </row>
    <row r="247" spans="3:17" s="433" customFormat="1" outlineLevel="3" x14ac:dyDescent="0.25">
      <c r="C247" s="434">
        <v>6950.11</v>
      </c>
      <c r="D247" s="435" t="s">
        <v>620</v>
      </c>
      <c r="E247" s="436" t="s">
        <v>106</v>
      </c>
      <c r="F247" s="435"/>
      <c r="G247" s="460"/>
      <c r="H247" s="436">
        <v>4</v>
      </c>
      <c r="I247" s="438"/>
      <c r="J247" s="438"/>
      <c r="K247" s="438"/>
      <c r="L247" s="438"/>
      <c r="M247" s="436">
        <v>6950</v>
      </c>
      <c r="N247" s="435" t="s">
        <v>621</v>
      </c>
      <c r="O247" s="439">
        <f>'5-RSC Addendum B'!G27</f>
        <v>0</v>
      </c>
      <c r="P247" s="440" t="s">
        <v>322</v>
      </c>
      <c r="Q247" s="441"/>
    </row>
    <row r="248" spans="3:17" s="433" customFormat="1" outlineLevel="3" x14ac:dyDescent="0.25">
      <c r="C248" s="434">
        <v>6950.21</v>
      </c>
      <c r="D248" s="435" t="s">
        <v>622</v>
      </c>
      <c r="E248" s="436" t="s">
        <v>106</v>
      </c>
      <c r="F248" s="435"/>
      <c r="G248" s="460"/>
      <c r="H248" s="436">
        <v>4</v>
      </c>
      <c r="I248" s="438"/>
      <c r="J248" s="438"/>
      <c r="K248" s="438"/>
      <c r="L248" s="438"/>
      <c r="M248" s="436">
        <v>6951</v>
      </c>
      <c r="N248" s="435" t="s">
        <v>622</v>
      </c>
      <c r="O248" s="439"/>
      <c r="P248" s="440" t="s">
        <v>322</v>
      </c>
      <c r="Q248" s="441"/>
    </row>
    <row r="249" spans="3:17" s="433" customFormat="1" outlineLevel="3" x14ac:dyDescent="0.25">
      <c r="C249" s="434">
        <v>6950.31</v>
      </c>
      <c r="D249" s="435" t="s">
        <v>623</v>
      </c>
      <c r="E249" s="436" t="s">
        <v>106</v>
      </c>
      <c r="F249" s="435"/>
      <c r="G249" s="460"/>
      <c r="H249" s="436">
        <v>4</v>
      </c>
      <c r="I249" s="438"/>
      <c r="J249" s="438"/>
      <c r="K249" s="438"/>
      <c r="L249" s="438"/>
      <c r="M249" s="436">
        <v>6952</v>
      </c>
      <c r="N249" s="435" t="s">
        <v>623</v>
      </c>
      <c r="O249" s="439"/>
      <c r="P249" s="440" t="s">
        <v>322</v>
      </c>
      <c r="Q249" s="441"/>
    </row>
    <row r="250" spans="3:17" s="433" customFormat="1" outlineLevel="2" x14ac:dyDescent="0.25">
      <c r="C250" s="426">
        <v>6960</v>
      </c>
      <c r="D250" s="426" t="s">
        <v>624</v>
      </c>
      <c r="E250" s="427" t="s">
        <v>106</v>
      </c>
      <c r="F250" s="447"/>
      <c r="G250" s="458"/>
      <c r="H250" s="427">
        <v>3</v>
      </c>
      <c r="I250" s="449"/>
      <c r="J250" s="449"/>
      <c r="K250" s="449"/>
      <c r="L250" s="449"/>
      <c r="M250" s="427"/>
      <c r="N250" s="429"/>
      <c r="O250" s="430">
        <f>SUM(O251:O253)</f>
        <v>0</v>
      </c>
      <c r="P250" s="431" t="s">
        <v>322</v>
      </c>
      <c r="Q250" s="459"/>
    </row>
    <row r="251" spans="3:17" s="433" customFormat="1" outlineLevel="3" x14ac:dyDescent="0.25">
      <c r="C251" s="434">
        <v>6960.21</v>
      </c>
      <c r="D251" s="435" t="s">
        <v>625</v>
      </c>
      <c r="E251" s="436" t="s">
        <v>106</v>
      </c>
      <c r="F251" s="435"/>
      <c r="G251" s="460"/>
      <c r="H251" s="436">
        <v>4</v>
      </c>
      <c r="I251" s="438"/>
      <c r="J251" s="438"/>
      <c r="K251" s="438"/>
      <c r="L251" s="438"/>
      <c r="M251" s="436">
        <v>6961</v>
      </c>
      <c r="N251" s="435" t="s">
        <v>626</v>
      </c>
      <c r="O251" s="439"/>
      <c r="P251" s="440" t="s">
        <v>322</v>
      </c>
      <c r="Q251" s="441"/>
    </row>
    <row r="252" spans="3:17" s="433" customFormat="1" outlineLevel="3" x14ac:dyDescent="0.25">
      <c r="C252" s="434">
        <v>6960.22</v>
      </c>
      <c r="D252" s="435" t="s">
        <v>627</v>
      </c>
      <c r="E252" s="436" t="s">
        <v>106</v>
      </c>
      <c r="F252" s="435"/>
      <c r="G252" s="460"/>
      <c r="H252" s="436">
        <v>4</v>
      </c>
      <c r="I252" s="438"/>
      <c r="J252" s="438"/>
      <c r="K252" s="438"/>
      <c r="L252" s="438"/>
      <c r="M252" s="436">
        <v>6963</v>
      </c>
      <c r="N252" s="435" t="s">
        <v>628</v>
      </c>
      <c r="O252" s="439"/>
      <c r="P252" s="440" t="s">
        <v>322</v>
      </c>
      <c r="Q252" s="441"/>
    </row>
    <row r="253" spans="3:17" s="433" customFormat="1" outlineLevel="3" x14ac:dyDescent="0.25">
      <c r="C253" s="434">
        <v>6960.29</v>
      </c>
      <c r="D253" s="435" t="s">
        <v>629</v>
      </c>
      <c r="E253" s="436" t="s">
        <v>106</v>
      </c>
      <c r="F253" s="435"/>
      <c r="G253" s="460"/>
      <c r="H253" s="436">
        <v>4</v>
      </c>
      <c r="I253" s="438"/>
      <c r="J253" s="438"/>
      <c r="K253" s="438"/>
      <c r="L253" s="438"/>
      <c r="M253" s="436">
        <v>6962</v>
      </c>
      <c r="N253" s="435" t="s">
        <v>630</v>
      </c>
      <c r="O253" s="439"/>
      <c r="P253" s="440" t="s">
        <v>322</v>
      </c>
      <c r="Q253" s="441"/>
    </row>
    <row r="254" spans="3:17" s="433" customFormat="1" outlineLevel="2" x14ac:dyDescent="0.25">
      <c r="C254" s="426">
        <v>6970</v>
      </c>
      <c r="D254" s="426" t="s">
        <v>631</v>
      </c>
      <c r="E254" s="427" t="s">
        <v>106</v>
      </c>
      <c r="F254" s="447"/>
      <c r="G254" s="458"/>
      <c r="H254" s="427">
        <v>3</v>
      </c>
      <c r="I254" s="449"/>
      <c r="J254" s="449"/>
      <c r="K254" s="449"/>
      <c r="L254" s="449"/>
      <c r="M254" s="427"/>
      <c r="N254" s="429"/>
      <c r="O254" s="430">
        <f>SUM(O255:O255)</f>
        <v>0</v>
      </c>
      <c r="P254" s="431" t="s">
        <v>322</v>
      </c>
      <c r="Q254" s="459"/>
    </row>
    <row r="255" spans="3:17" s="433" customFormat="1" outlineLevel="3" x14ac:dyDescent="0.25">
      <c r="C255" s="434">
        <v>6970.01</v>
      </c>
      <c r="D255" s="435" t="s">
        <v>632</v>
      </c>
      <c r="E255" s="436" t="s">
        <v>106</v>
      </c>
      <c r="F255" s="435"/>
      <c r="G255" s="460"/>
      <c r="H255" s="436">
        <v>4</v>
      </c>
      <c r="I255" s="438"/>
      <c r="J255" s="438"/>
      <c r="K255" s="438"/>
      <c r="L255" s="438"/>
      <c r="M255" s="436"/>
      <c r="N255" s="438"/>
      <c r="O255" s="439"/>
      <c r="P255" s="440" t="s">
        <v>322</v>
      </c>
      <c r="Q255" s="441"/>
    </row>
    <row r="256" spans="3:17" s="433" customFormat="1" outlineLevel="2" x14ac:dyDescent="0.25">
      <c r="C256" s="426">
        <v>6975</v>
      </c>
      <c r="D256" s="426" t="s">
        <v>633</v>
      </c>
      <c r="E256" s="427" t="s">
        <v>106</v>
      </c>
      <c r="F256" s="447"/>
      <c r="G256" s="458"/>
      <c r="H256" s="427">
        <v>3</v>
      </c>
      <c r="I256" s="449"/>
      <c r="J256" s="449"/>
      <c r="K256" s="449"/>
      <c r="L256" s="449"/>
      <c r="M256" s="427"/>
      <c r="N256" s="429"/>
      <c r="O256" s="430">
        <f>SUM(O257:O257)</f>
        <v>0</v>
      </c>
      <c r="P256" s="431" t="s">
        <v>322</v>
      </c>
      <c r="Q256" s="459"/>
    </row>
    <row r="257" spans="3:17" s="433" customFormat="1" outlineLevel="3" x14ac:dyDescent="0.25">
      <c r="C257" s="434">
        <v>6975.01</v>
      </c>
      <c r="D257" s="435" t="s">
        <v>634</v>
      </c>
      <c r="E257" s="436" t="s">
        <v>106</v>
      </c>
      <c r="F257" s="435"/>
      <c r="G257" s="460"/>
      <c r="H257" s="436">
        <v>4</v>
      </c>
      <c r="I257" s="438"/>
      <c r="J257" s="438"/>
      <c r="K257" s="438"/>
      <c r="L257" s="438"/>
      <c r="M257" s="436"/>
      <c r="N257" s="438"/>
      <c r="O257" s="439"/>
      <c r="P257" s="440" t="s">
        <v>322</v>
      </c>
      <c r="Q257" s="441"/>
    </row>
    <row r="258" spans="3:17" s="433" customFormat="1" outlineLevel="2" x14ac:dyDescent="0.25">
      <c r="C258" s="426">
        <v>6980</v>
      </c>
      <c r="D258" s="426" t="s">
        <v>635</v>
      </c>
      <c r="E258" s="427" t="s">
        <v>106</v>
      </c>
      <c r="F258" s="447"/>
      <c r="G258" s="458"/>
      <c r="H258" s="427">
        <v>3</v>
      </c>
      <c r="I258" s="449"/>
      <c r="J258" s="449"/>
      <c r="K258" s="449"/>
      <c r="L258" s="449"/>
      <c r="M258" s="427"/>
      <c r="N258" s="429"/>
      <c r="O258" s="430">
        <f>SUM(O259:O260)</f>
        <v>0</v>
      </c>
      <c r="P258" s="431" t="s">
        <v>322</v>
      </c>
      <c r="Q258" s="459"/>
    </row>
    <row r="259" spans="3:17" s="433" customFormat="1" outlineLevel="3" x14ac:dyDescent="0.25">
      <c r="C259" s="434">
        <v>6980.11</v>
      </c>
      <c r="D259" s="435" t="s">
        <v>636</v>
      </c>
      <c r="E259" s="436" t="s">
        <v>106</v>
      </c>
      <c r="F259" s="435"/>
      <c r="G259" s="460"/>
      <c r="H259" s="436">
        <v>4</v>
      </c>
      <c r="I259" s="438"/>
      <c r="J259" s="438"/>
      <c r="K259" s="438"/>
      <c r="L259" s="438"/>
      <c r="M259" s="436">
        <v>6980</v>
      </c>
      <c r="N259" s="435" t="s">
        <v>636</v>
      </c>
      <c r="O259" s="439"/>
      <c r="P259" s="440" t="s">
        <v>322</v>
      </c>
      <c r="Q259" s="441"/>
    </row>
    <row r="260" spans="3:17" s="433" customFormat="1" outlineLevel="3" x14ac:dyDescent="0.25">
      <c r="C260" s="434">
        <v>6980.21</v>
      </c>
      <c r="D260" s="435" t="s">
        <v>637</v>
      </c>
      <c r="E260" s="436" t="s">
        <v>106</v>
      </c>
      <c r="F260" s="435"/>
      <c r="G260" s="460"/>
      <c r="H260" s="436">
        <v>4</v>
      </c>
      <c r="I260" s="438"/>
      <c r="J260" s="438"/>
      <c r="K260" s="438"/>
      <c r="L260" s="438"/>
      <c r="M260" s="436">
        <v>6981</v>
      </c>
      <c r="N260" s="435" t="s">
        <v>637</v>
      </c>
      <c r="O260" s="439"/>
      <c r="P260" s="440" t="s">
        <v>322</v>
      </c>
      <c r="Q260" s="441"/>
    </row>
    <row r="261" spans="3:17" s="433" customFormat="1" outlineLevel="2" x14ac:dyDescent="0.25">
      <c r="C261" s="426">
        <v>6990</v>
      </c>
      <c r="D261" s="426" t="s">
        <v>638</v>
      </c>
      <c r="E261" s="427" t="s">
        <v>106</v>
      </c>
      <c r="F261" s="447"/>
      <c r="G261" s="458"/>
      <c r="H261" s="427">
        <v>3</v>
      </c>
      <c r="I261" s="449"/>
      <c r="J261" s="449"/>
      <c r="K261" s="449"/>
      <c r="L261" s="449"/>
      <c r="M261" s="427"/>
      <c r="N261" s="429"/>
      <c r="O261" s="430">
        <f>SUM(O262:O262)</f>
        <v>0</v>
      </c>
      <c r="P261" s="431" t="s">
        <v>322</v>
      </c>
      <c r="Q261" s="459"/>
    </row>
    <row r="262" spans="3:17" s="433" customFormat="1" outlineLevel="3" x14ac:dyDescent="0.25">
      <c r="C262" s="434">
        <v>6990.01</v>
      </c>
      <c r="D262" s="435" t="s">
        <v>639</v>
      </c>
      <c r="E262" s="436" t="s">
        <v>106</v>
      </c>
      <c r="F262" s="435"/>
      <c r="G262" s="460"/>
      <c r="H262" s="436">
        <v>4</v>
      </c>
      <c r="I262" s="438"/>
      <c r="J262" s="438"/>
      <c r="K262" s="438"/>
      <c r="L262" s="438"/>
      <c r="M262" s="436">
        <v>6990</v>
      </c>
      <c r="N262" s="438" t="s">
        <v>640</v>
      </c>
      <c r="O262" s="439">
        <f>'5-RSC Addendum B'!G29+'5-RSC Addendum B'!G30+'5-RSC Addendum B'!G31+'5-RSC Addendum B'!G32+'5-RSC Addendum B'!G33</f>
        <v>0</v>
      </c>
      <c r="P262" s="440" t="s">
        <v>322</v>
      </c>
      <c r="Q262" s="441"/>
    </row>
    <row r="263" spans="3:17" s="418" customFormat="1" outlineLevel="1" x14ac:dyDescent="0.25">
      <c r="C263" s="419">
        <v>7000</v>
      </c>
      <c r="D263" s="419" t="s">
        <v>641</v>
      </c>
      <c r="E263" s="420" t="s">
        <v>108</v>
      </c>
      <c r="F263" s="419" t="s">
        <v>641</v>
      </c>
      <c r="G263" s="421"/>
      <c r="H263" s="420">
        <v>2</v>
      </c>
      <c r="I263" s="422"/>
      <c r="J263" s="422"/>
      <c r="K263" s="422"/>
      <c r="L263" s="422"/>
      <c r="M263" s="420"/>
      <c r="N263" s="422"/>
      <c r="O263" s="423">
        <f>SUM(O264)</f>
        <v>0</v>
      </c>
      <c r="P263" s="424" t="s">
        <v>322</v>
      </c>
      <c r="Q263" s="425"/>
    </row>
    <row r="264" spans="3:17" s="433" customFormat="1" outlineLevel="2" x14ac:dyDescent="0.25">
      <c r="C264" s="461">
        <v>7010</v>
      </c>
      <c r="D264" s="461" t="s">
        <v>641</v>
      </c>
      <c r="E264" s="427" t="s">
        <v>106</v>
      </c>
      <c r="F264" s="457"/>
      <c r="G264" s="428"/>
      <c r="H264" s="427">
        <v>3</v>
      </c>
      <c r="I264" s="429"/>
      <c r="J264" s="429"/>
      <c r="K264" s="429"/>
      <c r="L264" s="429"/>
      <c r="M264" s="427"/>
      <c r="N264" s="429"/>
      <c r="O264" s="430">
        <f>SUM(O265)</f>
        <v>0</v>
      </c>
      <c r="P264" s="431" t="s">
        <v>322</v>
      </c>
      <c r="Q264" s="432"/>
    </row>
    <row r="265" spans="3:17" s="433" customFormat="1" outlineLevel="3" x14ac:dyDescent="0.25">
      <c r="C265" s="434">
        <v>7010.01</v>
      </c>
      <c r="D265" s="435" t="s">
        <v>642</v>
      </c>
      <c r="E265" s="436" t="s">
        <v>106</v>
      </c>
      <c r="F265" s="435"/>
      <c r="G265" s="437"/>
      <c r="H265" s="436">
        <v>4</v>
      </c>
      <c r="I265" s="438"/>
      <c r="J265" s="438"/>
      <c r="K265" s="438"/>
      <c r="L265" s="438"/>
      <c r="M265" s="436"/>
      <c r="N265" s="438"/>
      <c r="O265" s="439">
        <f>'8-Annual Budget'!G90</f>
        <v>0</v>
      </c>
      <c r="P265" s="440" t="s">
        <v>322</v>
      </c>
      <c r="Q265" s="441"/>
    </row>
    <row r="266" spans="3:17" s="418" customFormat="1" outlineLevel="1" x14ac:dyDescent="0.25">
      <c r="C266" s="419">
        <v>7100</v>
      </c>
      <c r="D266" s="419" t="s">
        <v>643</v>
      </c>
      <c r="E266" s="420" t="s">
        <v>108</v>
      </c>
      <c r="F266" s="419" t="s">
        <v>643</v>
      </c>
      <c r="G266" s="421"/>
      <c r="H266" s="420">
        <v>2</v>
      </c>
      <c r="I266" s="422"/>
      <c r="J266" s="422"/>
      <c r="K266" s="422"/>
      <c r="L266" s="422"/>
      <c r="M266" s="420"/>
      <c r="N266" s="422"/>
      <c r="O266" s="423">
        <f>SUM(O267,O269,O271,O273,O275,O279)</f>
        <v>0</v>
      </c>
      <c r="P266" s="424" t="s">
        <v>322</v>
      </c>
      <c r="Q266" s="425"/>
    </row>
    <row r="267" spans="3:17" outlineLevel="2" x14ac:dyDescent="0.25">
      <c r="C267" s="461">
        <v>7105</v>
      </c>
      <c r="D267" s="461" t="s">
        <v>644</v>
      </c>
      <c r="E267" s="427" t="s">
        <v>106</v>
      </c>
      <c r="F267" s="457"/>
      <c r="G267" s="428"/>
      <c r="H267" s="427">
        <v>3</v>
      </c>
      <c r="I267" s="429"/>
      <c r="J267" s="429"/>
      <c r="K267" s="429"/>
      <c r="L267" s="429"/>
      <c r="M267" s="427"/>
      <c r="N267" s="429"/>
      <c r="O267" s="430">
        <f>SUM(O268)</f>
        <v>0</v>
      </c>
      <c r="P267" s="431" t="s">
        <v>322</v>
      </c>
      <c r="Q267" s="432"/>
    </row>
    <row r="268" spans="3:17" outlineLevel="3" x14ac:dyDescent="0.25">
      <c r="C268" s="434">
        <v>7105.01</v>
      </c>
      <c r="D268" s="438" t="s">
        <v>645</v>
      </c>
      <c r="E268" s="436" t="s">
        <v>106</v>
      </c>
      <c r="F268" s="435"/>
      <c r="G268" s="437"/>
      <c r="H268" s="436">
        <v>4</v>
      </c>
      <c r="I268" s="438"/>
      <c r="J268" s="438"/>
      <c r="K268" s="438"/>
      <c r="L268" s="438"/>
      <c r="M268" s="436">
        <v>7105</v>
      </c>
      <c r="N268" s="438" t="s">
        <v>644</v>
      </c>
      <c r="O268" s="439"/>
      <c r="P268" s="440" t="s">
        <v>322</v>
      </c>
      <c r="Q268" s="441"/>
    </row>
    <row r="269" spans="3:17" outlineLevel="2" x14ac:dyDescent="0.25">
      <c r="C269" s="462">
        <v>7110</v>
      </c>
      <c r="D269" s="461" t="s">
        <v>646</v>
      </c>
      <c r="E269" s="427" t="s">
        <v>108</v>
      </c>
      <c r="F269" s="461" t="s">
        <v>646</v>
      </c>
      <c r="G269" s="428"/>
      <c r="H269" s="427">
        <v>3</v>
      </c>
      <c r="I269" s="429"/>
      <c r="J269" s="429"/>
      <c r="K269" s="429"/>
      <c r="L269" s="429"/>
      <c r="M269" s="427"/>
      <c r="N269" s="429"/>
      <c r="O269" s="430">
        <f>SUM(O270)</f>
        <v>0</v>
      </c>
      <c r="P269" s="431" t="s">
        <v>322</v>
      </c>
      <c r="Q269" s="432"/>
    </row>
    <row r="270" spans="3:17" outlineLevel="3" x14ac:dyDescent="0.25">
      <c r="C270" s="434">
        <v>7110.01</v>
      </c>
      <c r="D270" s="438" t="s">
        <v>647</v>
      </c>
      <c r="E270" s="436" t="s">
        <v>106</v>
      </c>
      <c r="F270" s="441"/>
      <c r="G270" s="437"/>
      <c r="H270" s="436">
        <v>4</v>
      </c>
      <c r="I270" s="438"/>
      <c r="J270" s="438"/>
      <c r="K270" s="438"/>
      <c r="L270" s="438"/>
      <c r="M270" s="436">
        <v>7110</v>
      </c>
      <c r="N270" s="438" t="s">
        <v>648</v>
      </c>
      <c r="O270" s="439"/>
      <c r="P270" s="440" t="s">
        <v>322</v>
      </c>
      <c r="Q270" s="441"/>
    </row>
    <row r="271" spans="3:17" outlineLevel="2" x14ac:dyDescent="0.25">
      <c r="C271" s="462">
        <v>7120</v>
      </c>
      <c r="D271" s="461" t="s">
        <v>649</v>
      </c>
      <c r="E271" s="427" t="s">
        <v>108</v>
      </c>
      <c r="F271" s="461" t="s">
        <v>649</v>
      </c>
      <c r="G271" s="428"/>
      <c r="H271" s="427">
        <v>3</v>
      </c>
      <c r="I271" s="429"/>
      <c r="J271" s="429"/>
      <c r="K271" s="429"/>
      <c r="L271" s="429"/>
      <c r="M271" s="427"/>
      <c r="N271" s="429"/>
      <c r="O271" s="430">
        <f>SUM(O272)</f>
        <v>0</v>
      </c>
      <c r="P271" s="431" t="s">
        <v>322</v>
      </c>
      <c r="Q271" s="432"/>
    </row>
    <row r="272" spans="3:17" outlineLevel="3" x14ac:dyDescent="0.25">
      <c r="C272" s="434">
        <v>7120.01</v>
      </c>
      <c r="D272" s="438" t="s">
        <v>650</v>
      </c>
      <c r="E272" s="436" t="s">
        <v>106</v>
      </c>
      <c r="F272" s="441"/>
      <c r="G272" s="437"/>
      <c r="H272" s="436">
        <v>4</v>
      </c>
      <c r="I272" s="438"/>
      <c r="J272" s="438"/>
      <c r="K272" s="438"/>
      <c r="L272" s="438"/>
      <c r="M272" s="436">
        <v>7120</v>
      </c>
      <c r="N272" s="438" t="s">
        <v>151</v>
      </c>
      <c r="O272" s="439"/>
      <c r="P272" s="440" t="s">
        <v>322</v>
      </c>
      <c r="Q272" s="441"/>
    </row>
    <row r="273" spans="3:17" outlineLevel="2" x14ac:dyDescent="0.25">
      <c r="C273" s="462">
        <v>7130</v>
      </c>
      <c r="D273" s="461" t="s">
        <v>651</v>
      </c>
      <c r="E273" s="427" t="s">
        <v>108</v>
      </c>
      <c r="F273" s="461" t="s">
        <v>651</v>
      </c>
      <c r="G273" s="428"/>
      <c r="H273" s="427">
        <v>3</v>
      </c>
      <c r="I273" s="429"/>
      <c r="J273" s="429"/>
      <c r="K273" s="429"/>
      <c r="L273" s="429"/>
      <c r="M273" s="427"/>
      <c r="N273" s="429"/>
      <c r="O273" s="430">
        <f>SUM(O274)</f>
        <v>0</v>
      </c>
      <c r="P273" s="431" t="s">
        <v>322</v>
      </c>
      <c r="Q273" s="432"/>
    </row>
    <row r="274" spans="3:17" outlineLevel="3" x14ac:dyDescent="0.25">
      <c r="C274" s="434">
        <v>7130.01</v>
      </c>
      <c r="D274" s="438" t="s">
        <v>652</v>
      </c>
      <c r="E274" s="436" t="s">
        <v>106</v>
      </c>
      <c r="F274" s="441"/>
      <c r="G274" s="437"/>
      <c r="H274" s="436">
        <v>4</v>
      </c>
      <c r="I274" s="438"/>
      <c r="J274" s="438"/>
      <c r="K274" s="438"/>
      <c r="L274" s="438"/>
      <c r="M274" s="436">
        <v>7130</v>
      </c>
      <c r="N274" s="438" t="s">
        <v>653</v>
      </c>
      <c r="O274" s="439"/>
      <c r="P274" s="440" t="s">
        <v>322</v>
      </c>
      <c r="Q274" s="441"/>
    </row>
    <row r="275" spans="3:17" outlineLevel="2" x14ac:dyDescent="0.25">
      <c r="C275" s="462">
        <v>7140</v>
      </c>
      <c r="D275" s="461" t="s">
        <v>654</v>
      </c>
      <c r="E275" s="427" t="s">
        <v>108</v>
      </c>
      <c r="F275" s="461" t="s">
        <v>654</v>
      </c>
      <c r="G275" s="428"/>
      <c r="H275" s="427">
        <v>3</v>
      </c>
      <c r="I275" s="429"/>
      <c r="J275" s="429"/>
      <c r="K275" s="429"/>
      <c r="L275" s="429"/>
      <c r="M275" s="427"/>
      <c r="N275" s="429"/>
      <c r="O275" s="430">
        <f>SUM(O276:O278)</f>
        <v>0</v>
      </c>
      <c r="P275" s="431" t="s">
        <v>322</v>
      </c>
      <c r="Q275" s="432"/>
    </row>
    <row r="276" spans="3:17" outlineLevel="3" x14ac:dyDescent="0.25">
      <c r="C276" s="434">
        <v>7140.01</v>
      </c>
      <c r="D276" s="438" t="s">
        <v>655</v>
      </c>
      <c r="E276" s="436" t="s">
        <v>106</v>
      </c>
      <c r="F276" s="441"/>
      <c r="G276" s="437"/>
      <c r="H276" s="436">
        <v>4</v>
      </c>
      <c r="I276" s="438"/>
      <c r="J276" s="438"/>
      <c r="K276" s="438"/>
      <c r="L276" s="438"/>
      <c r="M276" s="436"/>
      <c r="N276" s="438"/>
      <c r="O276" s="439"/>
      <c r="P276" s="440" t="s">
        <v>322</v>
      </c>
      <c r="Q276" s="441"/>
    </row>
    <row r="277" spans="3:17" outlineLevel="3" x14ac:dyDescent="0.25">
      <c r="C277" s="434">
        <v>7140.11</v>
      </c>
      <c r="D277" s="438" t="s">
        <v>656</v>
      </c>
      <c r="E277" s="436" t="s">
        <v>106</v>
      </c>
      <c r="F277" s="441"/>
      <c r="G277" s="437"/>
      <c r="H277" s="436">
        <v>4</v>
      </c>
      <c r="I277" s="438"/>
      <c r="J277" s="438"/>
      <c r="K277" s="438"/>
      <c r="L277" s="438"/>
      <c r="M277" s="436">
        <v>7141</v>
      </c>
      <c r="N277" s="438" t="s">
        <v>657</v>
      </c>
      <c r="O277" s="439"/>
      <c r="P277" s="440" t="s">
        <v>322</v>
      </c>
      <c r="Q277" s="441"/>
    </row>
    <row r="278" spans="3:17" outlineLevel="3" x14ac:dyDescent="0.25">
      <c r="C278" s="434">
        <v>7140.21</v>
      </c>
      <c r="D278" s="438" t="s">
        <v>658</v>
      </c>
      <c r="E278" s="436" t="s">
        <v>106</v>
      </c>
      <c r="F278" s="441"/>
      <c r="G278" s="437"/>
      <c r="H278" s="436">
        <v>4</v>
      </c>
      <c r="I278" s="438"/>
      <c r="J278" s="438"/>
      <c r="K278" s="438"/>
      <c r="L278" s="438"/>
      <c r="M278" s="436">
        <v>7142</v>
      </c>
      <c r="N278" s="438" t="s">
        <v>659</v>
      </c>
      <c r="O278" s="439"/>
      <c r="P278" s="440" t="s">
        <v>322</v>
      </c>
      <c r="Q278" s="441"/>
    </row>
    <row r="279" spans="3:17" outlineLevel="2" x14ac:dyDescent="0.25">
      <c r="C279" s="462">
        <v>7190</v>
      </c>
      <c r="D279" s="461" t="s">
        <v>660</v>
      </c>
      <c r="E279" s="427" t="s">
        <v>108</v>
      </c>
      <c r="F279" s="461" t="s">
        <v>660</v>
      </c>
      <c r="G279" s="428"/>
      <c r="H279" s="427">
        <v>3</v>
      </c>
      <c r="I279" s="429"/>
      <c r="J279" s="429"/>
      <c r="K279" s="429"/>
      <c r="L279" s="429"/>
      <c r="M279" s="427"/>
      <c r="N279" s="429"/>
      <c r="O279" s="430">
        <f>SUM(O280)</f>
        <v>0</v>
      </c>
      <c r="P279" s="431" t="s">
        <v>322</v>
      </c>
      <c r="Q279" s="432"/>
    </row>
    <row r="280" spans="3:17" outlineLevel="3" x14ac:dyDescent="0.25">
      <c r="C280" s="434">
        <v>7190.01</v>
      </c>
      <c r="D280" s="438" t="s">
        <v>661</v>
      </c>
      <c r="E280" s="436" t="s">
        <v>106</v>
      </c>
      <c r="F280" s="441"/>
      <c r="G280" s="437"/>
      <c r="H280" s="436">
        <v>4</v>
      </c>
      <c r="I280" s="438"/>
      <c r="J280" s="438"/>
      <c r="K280" s="438"/>
      <c r="L280" s="438"/>
      <c r="M280" s="436">
        <v>7190</v>
      </c>
      <c r="N280" s="438" t="s">
        <v>641</v>
      </c>
      <c r="O280" s="439"/>
      <c r="P280" s="440" t="s">
        <v>322</v>
      </c>
      <c r="Q280" s="441"/>
    </row>
  </sheetData>
  <pageMargins left="0.7" right="0.7" top="0.75" bottom="0.75" header="0.3" footer="0.3"/>
  <legacy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2"/>
  <sheetViews>
    <sheetView showZeros="0" topLeftCell="A10" zoomScale="110" zoomScaleNormal="110" workbookViewId="0">
      <selection activeCell="A31" sqref="A31:C31"/>
    </sheetView>
  </sheetViews>
  <sheetFormatPr defaultRowHeight="15" x14ac:dyDescent="0.25"/>
  <cols>
    <col min="1" max="2" width="12.7109375" style="7" customWidth="1"/>
    <col min="3" max="3" width="14.140625" style="7" customWidth="1"/>
    <col min="4" max="5" width="12.7109375" style="7" customWidth="1"/>
    <col min="6" max="6" width="14" style="7" customWidth="1"/>
    <col min="7" max="7" width="12.7109375" style="7" customWidth="1"/>
    <col min="8" max="8" width="2.7109375" style="35" customWidth="1"/>
    <col min="9" max="9" width="19" style="7" customWidth="1"/>
    <col min="10" max="10" width="12.7109375" style="7" customWidth="1"/>
    <col min="11" max="11" width="18.140625" style="7" customWidth="1"/>
    <col min="12" max="13" width="12.7109375" style="7" customWidth="1"/>
    <col min="14" max="16" width="9.140625" style="7"/>
    <col min="17" max="17" width="12" style="7" bestFit="1" customWidth="1"/>
    <col min="18" max="256" width="9.140625" style="7"/>
    <col min="257" max="257" width="12.5703125" style="7" customWidth="1"/>
    <col min="258" max="258" width="14.140625" style="7" customWidth="1"/>
    <col min="259" max="259" width="12" style="7" customWidth="1"/>
    <col min="260" max="260" width="9.140625" style="7"/>
    <col min="261" max="261" width="10.140625" style="7" bestFit="1" customWidth="1"/>
    <col min="262" max="262" width="10.42578125" style="7" customWidth="1"/>
    <col min="263" max="263" width="2.7109375" style="7" customWidth="1"/>
    <col min="264" max="265" width="9.140625" style="7"/>
    <col min="266" max="266" width="10.28515625" style="7" customWidth="1"/>
    <col min="267" max="512" width="9.140625" style="7"/>
    <col min="513" max="513" width="12.5703125" style="7" customWidth="1"/>
    <col min="514" max="514" width="14.140625" style="7" customWidth="1"/>
    <col min="515" max="515" width="12" style="7" customWidth="1"/>
    <col min="516" max="516" width="9.140625" style="7"/>
    <col min="517" max="517" width="10.140625" style="7" bestFit="1" customWidth="1"/>
    <col min="518" max="518" width="10.42578125" style="7" customWidth="1"/>
    <col min="519" max="519" width="2.7109375" style="7" customWidth="1"/>
    <col min="520" max="521" width="9.140625" style="7"/>
    <col min="522" max="522" width="10.28515625" style="7" customWidth="1"/>
    <col min="523" max="768" width="9.140625" style="7"/>
    <col min="769" max="769" width="12.5703125" style="7" customWidth="1"/>
    <col min="770" max="770" width="14.140625" style="7" customWidth="1"/>
    <col min="771" max="771" width="12" style="7" customWidth="1"/>
    <col min="772" max="772" width="9.140625" style="7"/>
    <col min="773" max="773" width="10.140625" style="7" bestFit="1" customWidth="1"/>
    <col min="774" max="774" width="10.42578125" style="7" customWidth="1"/>
    <col min="775" max="775" width="2.7109375" style="7" customWidth="1"/>
    <col min="776" max="777" width="9.140625" style="7"/>
    <col min="778" max="778" width="10.28515625" style="7" customWidth="1"/>
    <col min="779" max="1024" width="9.140625" style="7"/>
    <col min="1025" max="1025" width="12.5703125" style="7" customWidth="1"/>
    <col min="1026" max="1026" width="14.140625" style="7" customWidth="1"/>
    <col min="1027" max="1027" width="12" style="7" customWidth="1"/>
    <col min="1028" max="1028" width="9.140625" style="7"/>
    <col min="1029" max="1029" width="10.140625" style="7" bestFit="1" customWidth="1"/>
    <col min="1030" max="1030" width="10.42578125" style="7" customWidth="1"/>
    <col min="1031" max="1031" width="2.7109375" style="7" customWidth="1"/>
    <col min="1032" max="1033" width="9.140625" style="7"/>
    <col min="1034" max="1034" width="10.28515625" style="7" customWidth="1"/>
    <col min="1035" max="1280" width="9.140625" style="7"/>
    <col min="1281" max="1281" width="12.5703125" style="7" customWidth="1"/>
    <col min="1282" max="1282" width="14.140625" style="7" customWidth="1"/>
    <col min="1283" max="1283" width="12" style="7" customWidth="1"/>
    <col min="1284" max="1284" width="9.140625" style="7"/>
    <col min="1285" max="1285" width="10.140625" style="7" bestFit="1" customWidth="1"/>
    <col min="1286" max="1286" width="10.42578125" style="7" customWidth="1"/>
    <col min="1287" max="1287" width="2.7109375" style="7" customWidth="1"/>
    <col min="1288" max="1289" width="9.140625" style="7"/>
    <col min="1290" max="1290" width="10.28515625" style="7" customWidth="1"/>
    <col min="1291" max="1536" width="9.140625" style="7"/>
    <col min="1537" max="1537" width="12.5703125" style="7" customWidth="1"/>
    <col min="1538" max="1538" width="14.140625" style="7" customWidth="1"/>
    <col min="1539" max="1539" width="12" style="7" customWidth="1"/>
    <col min="1540" max="1540" width="9.140625" style="7"/>
    <col min="1541" max="1541" width="10.140625" style="7" bestFit="1" customWidth="1"/>
    <col min="1542" max="1542" width="10.42578125" style="7" customWidth="1"/>
    <col min="1543" max="1543" width="2.7109375" style="7" customWidth="1"/>
    <col min="1544" max="1545" width="9.140625" style="7"/>
    <col min="1546" max="1546" width="10.28515625" style="7" customWidth="1"/>
    <col min="1547" max="1792" width="9.140625" style="7"/>
    <col min="1793" max="1793" width="12.5703125" style="7" customWidth="1"/>
    <col min="1794" max="1794" width="14.140625" style="7" customWidth="1"/>
    <col min="1795" max="1795" width="12" style="7" customWidth="1"/>
    <col min="1796" max="1796" width="9.140625" style="7"/>
    <col min="1797" max="1797" width="10.140625" style="7" bestFit="1" customWidth="1"/>
    <col min="1798" max="1798" width="10.42578125" style="7" customWidth="1"/>
    <col min="1799" max="1799" width="2.7109375" style="7" customWidth="1"/>
    <col min="1800" max="1801" width="9.140625" style="7"/>
    <col min="1802" max="1802" width="10.28515625" style="7" customWidth="1"/>
    <col min="1803" max="2048" width="9.140625" style="7"/>
    <col min="2049" max="2049" width="12.5703125" style="7" customWidth="1"/>
    <col min="2050" max="2050" width="14.140625" style="7" customWidth="1"/>
    <col min="2051" max="2051" width="12" style="7" customWidth="1"/>
    <col min="2052" max="2052" width="9.140625" style="7"/>
    <col min="2053" max="2053" width="10.140625" style="7" bestFit="1" customWidth="1"/>
    <col min="2054" max="2054" width="10.42578125" style="7" customWidth="1"/>
    <col min="2055" max="2055" width="2.7109375" style="7" customWidth="1"/>
    <col min="2056" max="2057" width="9.140625" style="7"/>
    <col min="2058" max="2058" width="10.28515625" style="7" customWidth="1"/>
    <col min="2059" max="2304" width="9.140625" style="7"/>
    <col min="2305" max="2305" width="12.5703125" style="7" customWidth="1"/>
    <col min="2306" max="2306" width="14.140625" style="7" customWidth="1"/>
    <col min="2307" max="2307" width="12" style="7" customWidth="1"/>
    <col min="2308" max="2308" width="9.140625" style="7"/>
    <col min="2309" max="2309" width="10.140625" style="7" bestFit="1" customWidth="1"/>
    <col min="2310" max="2310" width="10.42578125" style="7" customWidth="1"/>
    <col min="2311" max="2311" width="2.7109375" style="7" customWidth="1"/>
    <col min="2312" max="2313" width="9.140625" style="7"/>
    <col min="2314" max="2314" width="10.28515625" style="7" customWidth="1"/>
    <col min="2315" max="2560" width="9.140625" style="7"/>
    <col min="2561" max="2561" width="12.5703125" style="7" customWidth="1"/>
    <col min="2562" max="2562" width="14.140625" style="7" customWidth="1"/>
    <col min="2563" max="2563" width="12" style="7" customWidth="1"/>
    <col min="2564" max="2564" width="9.140625" style="7"/>
    <col min="2565" max="2565" width="10.140625" style="7" bestFit="1" customWidth="1"/>
    <col min="2566" max="2566" width="10.42578125" style="7" customWidth="1"/>
    <col min="2567" max="2567" width="2.7109375" style="7" customWidth="1"/>
    <col min="2568" max="2569" width="9.140625" style="7"/>
    <col min="2570" max="2570" width="10.28515625" style="7" customWidth="1"/>
    <col min="2571" max="2816" width="9.140625" style="7"/>
    <col min="2817" max="2817" width="12.5703125" style="7" customWidth="1"/>
    <col min="2818" max="2818" width="14.140625" style="7" customWidth="1"/>
    <col min="2819" max="2819" width="12" style="7" customWidth="1"/>
    <col min="2820" max="2820" width="9.140625" style="7"/>
    <col min="2821" max="2821" width="10.140625" style="7" bestFit="1" customWidth="1"/>
    <col min="2822" max="2822" width="10.42578125" style="7" customWidth="1"/>
    <col min="2823" max="2823" width="2.7109375" style="7" customWidth="1"/>
    <col min="2824" max="2825" width="9.140625" style="7"/>
    <col min="2826" max="2826" width="10.28515625" style="7" customWidth="1"/>
    <col min="2827" max="3072" width="9.140625" style="7"/>
    <col min="3073" max="3073" width="12.5703125" style="7" customWidth="1"/>
    <col min="3074" max="3074" width="14.140625" style="7" customWidth="1"/>
    <col min="3075" max="3075" width="12" style="7" customWidth="1"/>
    <col min="3076" max="3076" width="9.140625" style="7"/>
    <col min="3077" max="3077" width="10.140625" style="7" bestFit="1" customWidth="1"/>
    <col min="3078" max="3078" width="10.42578125" style="7" customWidth="1"/>
    <col min="3079" max="3079" width="2.7109375" style="7" customWidth="1"/>
    <col min="3080" max="3081" width="9.140625" style="7"/>
    <col min="3082" max="3082" width="10.28515625" style="7" customWidth="1"/>
    <col min="3083" max="3328" width="9.140625" style="7"/>
    <col min="3329" max="3329" width="12.5703125" style="7" customWidth="1"/>
    <col min="3330" max="3330" width="14.140625" style="7" customWidth="1"/>
    <col min="3331" max="3331" width="12" style="7" customWidth="1"/>
    <col min="3332" max="3332" width="9.140625" style="7"/>
    <col min="3333" max="3333" width="10.140625" style="7" bestFit="1" customWidth="1"/>
    <col min="3334" max="3334" width="10.42578125" style="7" customWidth="1"/>
    <col min="3335" max="3335" width="2.7109375" style="7" customWidth="1"/>
    <col min="3336" max="3337" width="9.140625" style="7"/>
    <col min="3338" max="3338" width="10.28515625" style="7" customWidth="1"/>
    <col min="3339" max="3584" width="9.140625" style="7"/>
    <col min="3585" max="3585" width="12.5703125" style="7" customWidth="1"/>
    <col min="3586" max="3586" width="14.140625" style="7" customWidth="1"/>
    <col min="3587" max="3587" width="12" style="7" customWidth="1"/>
    <col min="3588" max="3588" width="9.140625" style="7"/>
    <col min="3589" max="3589" width="10.140625" style="7" bestFit="1" customWidth="1"/>
    <col min="3590" max="3590" width="10.42578125" style="7" customWidth="1"/>
    <col min="3591" max="3591" width="2.7109375" style="7" customWidth="1"/>
    <col min="3592" max="3593" width="9.140625" style="7"/>
    <col min="3594" max="3594" width="10.28515625" style="7" customWidth="1"/>
    <col min="3595" max="3840" width="9.140625" style="7"/>
    <col min="3841" max="3841" width="12.5703125" style="7" customWidth="1"/>
    <col min="3842" max="3842" width="14.140625" style="7" customWidth="1"/>
    <col min="3843" max="3843" width="12" style="7" customWidth="1"/>
    <col min="3844" max="3844" width="9.140625" style="7"/>
    <col min="3845" max="3845" width="10.140625" style="7" bestFit="1" customWidth="1"/>
    <col min="3846" max="3846" width="10.42578125" style="7" customWidth="1"/>
    <col min="3847" max="3847" width="2.7109375" style="7" customWidth="1"/>
    <col min="3848" max="3849" width="9.140625" style="7"/>
    <col min="3850" max="3850" width="10.28515625" style="7" customWidth="1"/>
    <col min="3851" max="4096" width="9.140625" style="7"/>
    <col min="4097" max="4097" width="12.5703125" style="7" customWidth="1"/>
    <col min="4098" max="4098" width="14.140625" style="7" customWidth="1"/>
    <col min="4099" max="4099" width="12" style="7" customWidth="1"/>
    <col min="4100" max="4100" width="9.140625" style="7"/>
    <col min="4101" max="4101" width="10.140625" style="7" bestFit="1" customWidth="1"/>
    <col min="4102" max="4102" width="10.42578125" style="7" customWidth="1"/>
    <col min="4103" max="4103" width="2.7109375" style="7" customWidth="1"/>
    <col min="4104" max="4105" width="9.140625" style="7"/>
    <col min="4106" max="4106" width="10.28515625" style="7" customWidth="1"/>
    <col min="4107" max="4352" width="9.140625" style="7"/>
    <col min="4353" max="4353" width="12.5703125" style="7" customWidth="1"/>
    <col min="4354" max="4354" width="14.140625" style="7" customWidth="1"/>
    <col min="4355" max="4355" width="12" style="7" customWidth="1"/>
    <col min="4356" max="4356" width="9.140625" style="7"/>
    <col min="4357" max="4357" width="10.140625" style="7" bestFit="1" customWidth="1"/>
    <col min="4358" max="4358" width="10.42578125" style="7" customWidth="1"/>
    <col min="4359" max="4359" width="2.7109375" style="7" customWidth="1"/>
    <col min="4360" max="4361" width="9.140625" style="7"/>
    <col min="4362" max="4362" width="10.28515625" style="7" customWidth="1"/>
    <col min="4363" max="4608" width="9.140625" style="7"/>
    <col min="4609" max="4609" width="12.5703125" style="7" customWidth="1"/>
    <col min="4610" max="4610" width="14.140625" style="7" customWidth="1"/>
    <col min="4611" max="4611" width="12" style="7" customWidth="1"/>
    <col min="4612" max="4612" width="9.140625" style="7"/>
    <col min="4613" max="4613" width="10.140625" style="7" bestFit="1" customWidth="1"/>
    <col min="4614" max="4614" width="10.42578125" style="7" customWidth="1"/>
    <col min="4615" max="4615" width="2.7109375" style="7" customWidth="1"/>
    <col min="4616" max="4617" width="9.140625" style="7"/>
    <col min="4618" max="4618" width="10.28515625" style="7" customWidth="1"/>
    <col min="4619" max="4864" width="9.140625" style="7"/>
    <col min="4865" max="4865" width="12.5703125" style="7" customWidth="1"/>
    <col min="4866" max="4866" width="14.140625" style="7" customWidth="1"/>
    <col min="4867" max="4867" width="12" style="7" customWidth="1"/>
    <col min="4868" max="4868" width="9.140625" style="7"/>
    <col min="4869" max="4869" width="10.140625" style="7" bestFit="1" customWidth="1"/>
    <col min="4870" max="4870" width="10.42578125" style="7" customWidth="1"/>
    <col min="4871" max="4871" width="2.7109375" style="7" customWidth="1"/>
    <col min="4872" max="4873" width="9.140625" style="7"/>
    <col min="4874" max="4874" width="10.28515625" style="7" customWidth="1"/>
    <col min="4875" max="5120" width="9.140625" style="7"/>
    <col min="5121" max="5121" width="12.5703125" style="7" customWidth="1"/>
    <col min="5122" max="5122" width="14.140625" style="7" customWidth="1"/>
    <col min="5123" max="5123" width="12" style="7" customWidth="1"/>
    <col min="5124" max="5124" width="9.140625" style="7"/>
    <col min="5125" max="5125" width="10.140625" style="7" bestFit="1" customWidth="1"/>
    <col min="5126" max="5126" width="10.42578125" style="7" customWidth="1"/>
    <col min="5127" max="5127" width="2.7109375" style="7" customWidth="1"/>
    <col min="5128" max="5129" width="9.140625" style="7"/>
    <col min="5130" max="5130" width="10.28515625" style="7" customWidth="1"/>
    <col min="5131" max="5376" width="9.140625" style="7"/>
    <col min="5377" max="5377" width="12.5703125" style="7" customWidth="1"/>
    <col min="5378" max="5378" width="14.140625" style="7" customWidth="1"/>
    <col min="5379" max="5379" width="12" style="7" customWidth="1"/>
    <col min="5380" max="5380" width="9.140625" style="7"/>
    <col min="5381" max="5381" width="10.140625" style="7" bestFit="1" customWidth="1"/>
    <col min="5382" max="5382" width="10.42578125" style="7" customWidth="1"/>
    <col min="5383" max="5383" width="2.7109375" style="7" customWidth="1"/>
    <col min="5384" max="5385" width="9.140625" style="7"/>
    <col min="5386" max="5386" width="10.28515625" style="7" customWidth="1"/>
    <col min="5387" max="5632" width="9.140625" style="7"/>
    <col min="5633" max="5633" width="12.5703125" style="7" customWidth="1"/>
    <col min="5634" max="5634" width="14.140625" style="7" customWidth="1"/>
    <col min="5635" max="5635" width="12" style="7" customWidth="1"/>
    <col min="5636" max="5636" width="9.140625" style="7"/>
    <col min="5637" max="5637" width="10.140625" style="7" bestFit="1" customWidth="1"/>
    <col min="5638" max="5638" width="10.42578125" style="7" customWidth="1"/>
    <col min="5639" max="5639" width="2.7109375" style="7" customWidth="1"/>
    <col min="5640" max="5641" width="9.140625" style="7"/>
    <col min="5642" max="5642" width="10.28515625" style="7" customWidth="1"/>
    <col min="5643" max="5888" width="9.140625" style="7"/>
    <col min="5889" max="5889" width="12.5703125" style="7" customWidth="1"/>
    <col min="5890" max="5890" width="14.140625" style="7" customWidth="1"/>
    <col min="5891" max="5891" width="12" style="7" customWidth="1"/>
    <col min="5892" max="5892" width="9.140625" style="7"/>
    <col min="5893" max="5893" width="10.140625" style="7" bestFit="1" customWidth="1"/>
    <col min="5894" max="5894" width="10.42578125" style="7" customWidth="1"/>
    <col min="5895" max="5895" width="2.7109375" style="7" customWidth="1"/>
    <col min="5896" max="5897" width="9.140625" style="7"/>
    <col min="5898" max="5898" width="10.28515625" style="7" customWidth="1"/>
    <col min="5899" max="6144" width="9.140625" style="7"/>
    <col min="6145" max="6145" width="12.5703125" style="7" customWidth="1"/>
    <col min="6146" max="6146" width="14.140625" style="7" customWidth="1"/>
    <col min="6147" max="6147" width="12" style="7" customWidth="1"/>
    <col min="6148" max="6148" width="9.140625" style="7"/>
    <col min="6149" max="6149" width="10.140625" style="7" bestFit="1" customWidth="1"/>
    <col min="6150" max="6150" width="10.42578125" style="7" customWidth="1"/>
    <col min="6151" max="6151" width="2.7109375" style="7" customWidth="1"/>
    <col min="6152" max="6153" width="9.140625" style="7"/>
    <col min="6154" max="6154" width="10.28515625" style="7" customWidth="1"/>
    <col min="6155" max="6400" width="9.140625" style="7"/>
    <col min="6401" max="6401" width="12.5703125" style="7" customWidth="1"/>
    <col min="6402" max="6402" width="14.140625" style="7" customWidth="1"/>
    <col min="6403" max="6403" width="12" style="7" customWidth="1"/>
    <col min="6404" max="6404" width="9.140625" style="7"/>
    <col min="6405" max="6405" width="10.140625" style="7" bestFit="1" customWidth="1"/>
    <col min="6406" max="6406" width="10.42578125" style="7" customWidth="1"/>
    <col min="6407" max="6407" width="2.7109375" style="7" customWidth="1"/>
    <col min="6408" max="6409" width="9.140625" style="7"/>
    <col min="6410" max="6410" width="10.28515625" style="7" customWidth="1"/>
    <col min="6411" max="6656" width="9.140625" style="7"/>
    <col min="6657" max="6657" width="12.5703125" style="7" customWidth="1"/>
    <col min="6658" max="6658" width="14.140625" style="7" customWidth="1"/>
    <col min="6659" max="6659" width="12" style="7" customWidth="1"/>
    <col min="6660" max="6660" width="9.140625" style="7"/>
    <col min="6661" max="6661" width="10.140625" style="7" bestFit="1" customWidth="1"/>
    <col min="6662" max="6662" width="10.42578125" style="7" customWidth="1"/>
    <col min="6663" max="6663" width="2.7109375" style="7" customWidth="1"/>
    <col min="6664" max="6665" width="9.140625" style="7"/>
    <col min="6666" max="6666" width="10.28515625" style="7" customWidth="1"/>
    <col min="6667" max="6912" width="9.140625" style="7"/>
    <col min="6913" max="6913" width="12.5703125" style="7" customWidth="1"/>
    <col min="6914" max="6914" width="14.140625" style="7" customWidth="1"/>
    <col min="6915" max="6915" width="12" style="7" customWidth="1"/>
    <col min="6916" max="6916" width="9.140625" style="7"/>
    <col min="6917" max="6917" width="10.140625" style="7" bestFit="1" customWidth="1"/>
    <col min="6918" max="6918" width="10.42578125" style="7" customWidth="1"/>
    <col min="6919" max="6919" width="2.7109375" style="7" customWidth="1"/>
    <col min="6920" max="6921" width="9.140625" style="7"/>
    <col min="6922" max="6922" width="10.28515625" style="7" customWidth="1"/>
    <col min="6923" max="7168" width="9.140625" style="7"/>
    <col min="7169" max="7169" width="12.5703125" style="7" customWidth="1"/>
    <col min="7170" max="7170" width="14.140625" style="7" customWidth="1"/>
    <col min="7171" max="7171" width="12" style="7" customWidth="1"/>
    <col min="7172" max="7172" width="9.140625" style="7"/>
    <col min="7173" max="7173" width="10.140625" style="7" bestFit="1" customWidth="1"/>
    <col min="7174" max="7174" width="10.42578125" style="7" customWidth="1"/>
    <col min="7175" max="7175" width="2.7109375" style="7" customWidth="1"/>
    <col min="7176" max="7177" width="9.140625" style="7"/>
    <col min="7178" max="7178" width="10.28515625" style="7" customWidth="1"/>
    <col min="7179" max="7424" width="9.140625" style="7"/>
    <col min="7425" max="7425" width="12.5703125" style="7" customWidth="1"/>
    <col min="7426" max="7426" width="14.140625" style="7" customWidth="1"/>
    <col min="7427" max="7427" width="12" style="7" customWidth="1"/>
    <col min="7428" max="7428" width="9.140625" style="7"/>
    <col min="7429" max="7429" width="10.140625" style="7" bestFit="1" customWidth="1"/>
    <col min="7430" max="7430" width="10.42578125" style="7" customWidth="1"/>
    <col min="7431" max="7431" width="2.7109375" style="7" customWidth="1"/>
    <col min="7432" max="7433" width="9.140625" style="7"/>
    <col min="7434" max="7434" width="10.28515625" style="7" customWidth="1"/>
    <col min="7435" max="7680" width="9.140625" style="7"/>
    <col min="7681" max="7681" width="12.5703125" style="7" customWidth="1"/>
    <col min="7682" max="7682" width="14.140625" style="7" customWidth="1"/>
    <col min="7683" max="7683" width="12" style="7" customWidth="1"/>
    <col min="7684" max="7684" width="9.140625" style="7"/>
    <col min="7685" max="7685" width="10.140625" style="7" bestFit="1" customWidth="1"/>
    <col min="7686" max="7686" width="10.42578125" style="7" customWidth="1"/>
    <col min="7687" max="7687" width="2.7109375" style="7" customWidth="1"/>
    <col min="7688" max="7689" width="9.140625" style="7"/>
    <col min="7690" max="7690" width="10.28515625" style="7" customWidth="1"/>
    <col min="7691" max="7936" width="9.140625" style="7"/>
    <col min="7937" max="7937" width="12.5703125" style="7" customWidth="1"/>
    <col min="7938" max="7938" width="14.140625" style="7" customWidth="1"/>
    <col min="7939" max="7939" width="12" style="7" customWidth="1"/>
    <col min="7940" max="7940" width="9.140625" style="7"/>
    <col min="7941" max="7941" width="10.140625" style="7" bestFit="1" customWidth="1"/>
    <col min="7942" max="7942" width="10.42578125" style="7" customWidth="1"/>
    <col min="7943" max="7943" width="2.7109375" style="7" customWidth="1"/>
    <col min="7944" max="7945" width="9.140625" style="7"/>
    <col min="7946" max="7946" width="10.28515625" style="7" customWidth="1"/>
    <col min="7947" max="8192" width="9.140625" style="7"/>
    <col min="8193" max="8193" width="12.5703125" style="7" customWidth="1"/>
    <col min="8194" max="8194" width="14.140625" style="7" customWidth="1"/>
    <col min="8195" max="8195" width="12" style="7" customWidth="1"/>
    <col min="8196" max="8196" width="9.140625" style="7"/>
    <col min="8197" max="8197" width="10.140625" style="7" bestFit="1" customWidth="1"/>
    <col min="8198" max="8198" width="10.42578125" style="7" customWidth="1"/>
    <col min="8199" max="8199" width="2.7109375" style="7" customWidth="1"/>
    <col min="8200" max="8201" width="9.140625" style="7"/>
    <col min="8202" max="8202" width="10.28515625" style="7" customWidth="1"/>
    <col min="8203" max="8448" width="9.140625" style="7"/>
    <col min="8449" max="8449" width="12.5703125" style="7" customWidth="1"/>
    <col min="8450" max="8450" width="14.140625" style="7" customWidth="1"/>
    <col min="8451" max="8451" width="12" style="7" customWidth="1"/>
    <col min="8452" max="8452" width="9.140625" style="7"/>
    <col min="8453" max="8453" width="10.140625" style="7" bestFit="1" customWidth="1"/>
    <col min="8454" max="8454" width="10.42578125" style="7" customWidth="1"/>
    <col min="8455" max="8455" width="2.7109375" style="7" customWidth="1"/>
    <col min="8456" max="8457" width="9.140625" style="7"/>
    <col min="8458" max="8458" width="10.28515625" style="7" customWidth="1"/>
    <col min="8459" max="8704" width="9.140625" style="7"/>
    <col min="8705" max="8705" width="12.5703125" style="7" customWidth="1"/>
    <col min="8706" max="8706" width="14.140625" style="7" customWidth="1"/>
    <col min="8707" max="8707" width="12" style="7" customWidth="1"/>
    <col min="8708" max="8708" width="9.140625" style="7"/>
    <col min="8709" max="8709" width="10.140625" style="7" bestFit="1" customWidth="1"/>
    <col min="8710" max="8710" width="10.42578125" style="7" customWidth="1"/>
    <col min="8711" max="8711" width="2.7109375" style="7" customWidth="1"/>
    <col min="8712" max="8713" width="9.140625" style="7"/>
    <col min="8714" max="8714" width="10.28515625" style="7" customWidth="1"/>
    <col min="8715" max="8960" width="9.140625" style="7"/>
    <col min="8961" max="8961" width="12.5703125" style="7" customWidth="1"/>
    <col min="8962" max="8962" width="14.140625" style="7" customWidth="1"/>
    <col min="8963" max="8963" width="12" style="7" customWidth="1"/>
    <col min="8964" max="8964" width="9.140625" style="7"/>
    <col min="8965" max="8965" width="10.140625" style="7" bestFit="1" customWidth="1"/>
    <col min="8966" max="8966" width="10.42578125" style="7" customWidth="1"/>
    <col min="8967" max="8967" width="2.7109375" style="7" customWidth="1"/>
    <col min="8968" max="8969" width="9.140625" style="7"/>
    <col min="8970" max="8970" width="10.28515625" style="7" customWidth="1"/>
    <col min="8971" max="9216" width="9.140625" style="7"/>
    <col min="9217" max="9217" width="12.5703125" style="7" customWidth="1"/>
    <col min="9218" max="9218" width="14.140625" style="7" customWidth="1"/>
    <col min="9219" max="9219" width="12" style="7" customWidth="1"/>
    <col min="9220" max="9220" width="9.140625" style="7"/>
    <col min="9221" max="9221" width="10.140625" style="7" bestFit="1" customWidth="1"/>
    <col min="9222" max="9222" width="10.42578125" style="7" customWidth="1"/>
    <col min="9223" max="9223" width="2.7109375" style="7" customWidth="1"/>
    <col min="9224" max="9225" width="9.140625" style="7"/>
    <col min="9226" max="9226" width="10.28515625" style="7" customWidth="1"/>
    <col min="9227" max="9472" width="9.140625" style="7"/>
    <col min="9473" max="9473" width="12.5703125" style="7" customWidth="1"/>
    <col min="9474" max="9474" width="14.140625" style="7" customWidth="1"/>
    <col min="9475" max="9475" width="12" style="7" customWidth="1"/>
    <col min="9476" max="9476" width="9.140625" style="7"/>
    <col min="9477" max="9477" width="10.140625" style="7" bestFit="1" customWidth="1"/>
    <col min="9478" max="9478" width="10.42578125" style="7" customWidth="1"/>
    <col min="9479" max="9479" width="2.7109375" style="7" customWidth="1"/>
    <col min="9480" max="9481" width="9.140625" style="7"/>
    <col min="9482" max="9482" width="10.28515625" style="7" customWidth="1"/>
    <col min="9483" max="9728" width="9.140625" style="7"/>
    <col min="9729" max="9729" width="12.5703125" style="7" customWidth="1"/>
    <col min="9730" max="9730" width="14.140625" style="7" customWidth="1"/>
    <col min="9731" max="9731" width="12" style="7" customWidth="1"/>
    <col min="9732" max="9732" width="9.140625" style="7"/>
    <col min="9733" max="9733" width="10.140625" style="7" bestFit="1" customWidth="1"/>
    <col min="9734" max="9734" width="10.42578125" style="7" customWidth="1"/>
    <col min="9735" max="9735" width="2.7109375" style="7" customWidth="1"/>
    <col min="9736" max="9737" width="9.140625" style="7"/>
    <col min="9738" max="9738" width="10.28515625" style="7" customWidth="1"/>
    <col min="9739" max="9984" width="9.140625" style="7"/>
    <col min="9985" max="9985" width="12.5703125" style="7" customWidth="1"/>
    <col min="9986" max="9986" width="14.140625" style="7" customWidth="1"/>
    <col min="9987" max="9987" width="12" style="7" customWidth="1"/>
    <col min="9988" max="9988" width="9.140625" style="7"/>
    <col min="9989" max="9989" width="10.140625" style="7" bestFit="1" customWidth="1"/>
    <col min="9990" max="9990" width="10.42578125" style="7" customWidth="1"/>
    <col min="9991" max="9991" width="2.7109375" style="7" customWidth="1"/>
    <col min="9992" max="9993" width="9.140625" style="7"/>
    <col min="9994" max="9994" width="10.28515625" style="7" customWidth="1"/>
    <col min="9995" max="10240" width="9.140625" style="7"/>
    <col min="10241" max="10241" width="12.5703125" style="7" customWidth="1"/>
    <col min="10242" max="10242" width="14.140625" style="7" customWidth="1"/>
    <col min="10243" max="10243" width="12" style="7" customWidth="1"/>
    <col min="10244" max="10244" width="9.140625" style="7"/>
    <col min="10245" max="10245" width="10.140625" style="7" bestFit="1" customWidth="1"/>
    <col min="10246" max="10246" width="10.42578125" style="7" customWidth="1"/>
    <col min="10247" max="10247" width="2.7109375" style="7" customWidth="1"/>
    <col min="10248" max="10249" width="9.140625" style="7"/>
    <col min="10250" max="10250" width="10.28515625" style="7" customWidth="1"/>
    <col min="10251" max="10496" width="9.140625" style="7"/>
    <col min="10497" max="10497" width="12.5703125" style="7" customWidth="1"/>
    <col min="10498" max="10498" width="14.140625" style="7" customWidth="1"/>
    <col min="10499" max="10499" width="12" style="7" customWidth="1"/>
    <col min="10500" max="10500" width="9.140625" style="7"/>
    <col min="10501" max="10501" width="10.140625" style="7" bestFit="1" customWidth="1"/>
    <col min="10502" max="10502" width="10.42578125" style="7" customWidth="1"/>
    <col min="10503" max="10503" width="2.7109375" style="7" customWidth="1"/>
    <col min="10504" max="10505" width="9.140625" style="7"/>
    <col min="10506" max="10506" width="10.28515625" style="7" customWidth="1"/>
    <col min="10507" max="10752" width="9.140625" style="7"/>
    <col min="10753" max="10753" width="12.5703125" style="7" customWidth="1"/>
    <col min="10754" max="10754" width="14.140625" style="7" customWidth="1"/>
    <col min="10755" max="10755" width="12" style="7" customWidth="1"/>
    <col min="10756" max="10756" width="9.140625" style="7"/>
    <col min="10757" max="10757" width="10.140625" style="7" bestFit="1" customWidth="1"/>
    <col min="10758" max="10758" width="10.42578125" style="7" customWidth="1"/>
    <col min="10759" max="10759" width="2.7109375" style="7" customWidth="1"/>
    <col min="10760" max="10761" width="9.140625" style="7"/>
    <col min="10762" max="10762" width="10.28515625" style="7" customWidth="1"/>
    <col min="10763" max="11008" width="9.140625" style="7"/>
    <col min="11009" max="11009" width="12.5703125" style="7" customWidth="1"/>
    <col min="11010" max="11010" width="14.140625" style="7" customWidth="1"/>
    <col min="11011" max="11011" width="12" style="7" customWidth="1"/>
    <col min="11012" max="11012" width="9.140625" style="7"/>
    <col min="11013" max="11013" width="10.140625" style="7" bestFit="1" customWidth="1"/>
    <col min="11014" max="11014" width="10.42578125" style="7" customWidth="1"/>
    <col min="11015" max="11015" width="2.7109375" style="7" customWidth="1"/>
    <col min="11016" max="11017" width="9.140625" style="7"/>
    <col min="11018" max="11018" width="10.28515625" style="7" customWidth="1"/>
    <col min="11019" max="11264" width="9.140625" style="7"/>
    <col min="11265" max="11265" width="12.5703125" style="7" customWidth="1"/>
    <col min="11266" max="11266" width="14.140625" style="7" customWidth="1"/>
    <col min="11267" max="11267" width="12" style="7" customWidth="1"/>
    <col min="11268" max="11268" width="9.140625" style="7"/>
    <col min="11269" max="11269" width="10.140625" style="7" bestFit="1" customWidth="1"/>
    <col min="11270" max="11270" width="10.42578125" style="7" customWidth="1"/>
    <col min="11271" max="11271" width="2.7109375" style="7" customWidth="1"/>
    <col min="11272" max="11273" width="9.140625" style="7"/>
    <col min="11274" max="11274" width="10.28515625" style="7" customWidth="1"/>
    <col min="11275" max="11520" width="9.140625" style="7"/>
    <col min="11521" max="11521" width="12.5703125" style="7" customWidth="1"/>
    <col min="11522" max="11522" width="14.140625" style="7" customWidth="1"/>
    <col min="11523" max="11523" width="12" style="7" customWidth="1"/>
    <col min="11524" max="11524" width="9.140625" style="7"/>
    <col min="11525" max="11525" width="10.140625" style="7" bestFit="1" customWidth="1"/>
    <col min="11526" max="11526" width="10.42578125" style="7" customWidth="1"/>
    <col min="11527" max="11527" width="2.7109375" style="7" customWidth="1"/>
    <col min="11528" max="11529" width="9.140625" style="7"/>
    <col min="11530" max="11530" width="10.28515625" style="7" customWidth="1"/>
    <col min="11531" max="11776" width="9.140625" style="7"/>
    <col min="11777" max="11777" width="12.5703125" style="7" customWidth="1"/>
    <col min="11778" max="11778" width="14.140625" style="7" customWidth="1"/>
    <col min="11779" max="11779" width="12" style="7" customWidth="1"/>
    <col min="11780" max="11780" width="9.140625" style="7"/>
    <col min="11781" max="11781" width="10.140625" style="7" bestFit="1" customWidth="1"/>
    <col min="11782" max="11782" width="10.42578125" style="7" customWidth="1"/>
    <col min="11783" max="11783" width="2.7109375" style="7" customWidth="1"/>
    <col min="11784" max="11785" width="9.140625" style="7"/>
    <col min="11786" max="11786" width="10.28515625" style="7" customWidth="1"/>
    <col min="11787" max="12032" width="9.140625" style="7"/>
    <col min="12033" max="12033" width="12.5703125" style="7" customWidth="1"/>
    <col min="12034" max="12034" width="14.140625" style="7" customWidth="1"/>
    <col min="12035" max="12035" width="12" style="7" customWidth="1"/>
    <col min="12036" max="12036" width="9.140625" style="7"/>
    <col min="12037" max="12037" width="10.140625" style="7" bestFit="1" customWidth="1"/>
    <col min="12038" max="12038" width="10.42578125" style="7" customWidth="1"/>
    <col min="12039" max="12039" width="2.7109375" style="7" customWidth="1"/>
    <col min="12040" max="12041" width="9.140625" style="7"/>
    <col min="12042" max="12042" width="10.28515625" style="7" customWidth="1"/>
    <col min="12043" max="12288" width="9.140625" style="7"/>
    <col min="12289" max="12289" width="12.5703125" style="7" customWidth="1"/>
    <col min="12290" max="12290" width="14.140625" style="7" customWidth="1"/>
    <col min="12291" max="12291" width="12" style="7" customWidth="1"/>
    <col min="12292" max="12292" width="9.140625" style="7"/>
    <col min="12293" max="12293" width="10.140625" style="7" bestFit="1" customWidth="1"/>
    <col min="12294" max="12294" width="10.42578125" style="7" customWidth="1"/>
    <col min="12295" max="12295" width="2.7109375" style="7" customWidth="1"/>
    <col min="12296" max="12297" width="9.140625" style="7"/>
    <col min="12298" max="12298" width="10.28515625" style="7" customWidth="1"/>
    <col min="12299" max="12544" width="9.140625" style="7"/>
    <col min="12545" max="12545" width="12.5703125" style="7" customWidth="1"/>
    <col min="12546" max="12546" width="14.140625" style="7" customWidth="1"/>
    <col min="12547" max="12547" width="12" style="7" customWidth="1"/>
    <col min="12548" max="12548" width="9.140625" style="7"/>
    <col min="12549" max="12549" width="10.140625" style="7" bestFit="1" customWidth="1"/>
    <col min="12550" max="12550" width="10.42578125" style="7" customWidth="1"/>
    <col min="12551" max="12551" width="2.7109375" style="7" customWidth="1"/>
    <col min="12552" max="12553" width="9.140625" style="7"/>
    <col min="12554" max="12554" width="10.28515625" style="7" customWidth="1"/>
    <col min="12555" max="12800" width="9.140625" style="7"/>
    <col min="12801" max="12801" width="12.5703125" style="7" customWidth="1"/>
    <col min="12802" max="12802" width="14.140625" style="7" customWidth="1"/>
    <col min="12803" max="12803" width="12" style="7" customWidth="1"/>
    <col min="12804" max="12804" width="9.140625" style="7"/>
    <col min="12805" max="12805" width="10.140625" style="7" bestFit="1" customWidth="1"/>
    <col min="12806" max="12806" width="10.42578125" style="7" customWidth="1"/>
    <col min="12807" max="12807" width="2.7109375" style="7" customWidth="1"/>
    <col min="12808" max="12809" width="9.140625" style="7"/>
    <col min="12810" max="12810" width="10.28515625" style="7" customWidth="1"/>
    <col min="12811" max="13056" width="9.140625" style="7"/>
    <col min="13057" max="13057" width="12.5703125" style="7" customWidth="1"/>
    <col min="13058" max="13058" width="14.140625" style="7" customWidth="1"/>
    <col min="13059" max="13059" width="12" style="7" customWidth="1"/>
    <col min="13060" max="13060" width="9.140625" style="7"/>
    <col min="13061" max="13061" width="10.140625" style="7" bestFit="1" customWidth="1"/>
    <col min="13062" max="13062" width="10.42578125" style="7" customWidth="1"/>
    <col min="13063" max="13063" width="2.7109375" style="7" customWidth="1"/>
    <col min="13064" max="13065" width="9.140625" style="7"/>
    <col min="13066" max="13066" width="10.28515625" style="7" customWidth="1"/>
    <col min="13067" max="13312" width="9.140625" style="7"/>
    <col min="13313" max="13313" width="12.5703125" style="7" customWidth="1"/>
    <col min="13314" max="13314" width="14.140625" style="7" customWidth="1"/>
    <col min="13315" max="13315" width="12" style="7" customWidth="1"/>
    <col min="13316" max="13316" width="9.140625" style="7"/>
    <col min="13317" max="13317" width="10.140625" style="7" bestFit="1" customWidth="1"/>
    <col min="13318" max="13318" width="10.42578125" style="7" customWidth="1"/>
    <col min="13319" max="13319" width="2.7109375" style="7" customWidth="1"/>
    <col min="13320" max="13321" width="9.140625" style="7"/>
    <col min="13322" max="13322" width="10.28515625" style="7" customWidth="1"/>
    <col min="13323" max="13568" width="9.140625" style="7"/>
    <col min="13569" max="13569" width="12.5703125" style="7" customWidth="1"/>
    <col min="13570" max="13570" width="14.140625" style="7" customWidth="1"/>
    <col min="13571" max="13571" width="12" style="7" customWidth="1"/>
    <col min="13572" max="13572" width="9.140625" style="7"/>
    <col min="13573" max="13573" width="10.140625" style="7" bestFit="1" customWidth="1"/>
    <col min="13574" max="13574" width="10.42578125" style="7" customWidth="1"/>
    <col min="13575" max="13575" width="2.7109375" style="7" customWidth="1"/>
    <col min="13576" max="13577" width="9.140625" style="7"/>
    <col min="13578" max="13578" width="10.28515625" style="7" customWidth="1"/>
    <col min="13579" max="13824" width="9.140625" style="7"/>
    <col min="13825" max="13825" width="12.5703125" style="7" customWidth="1"/>
    <col min="13826" max="13826" width="14.140625" style="7" customWidth="1"/>
    <col min="13827" max="13827" width="12" style="7" customWidth="1"/>
    <col min="13828" max="13828" width="9.140625" style="7"/>
    <col min="13829" max="13829" width="10.140625" style="7" bestFit="1" customWidth="1"/>
    <col min="13830" max="13830" width="10.42578125" style="7" customWidth="1"/>
    <col min="13831" max="13831" width="2.7109375" style="7" customWidth="1"/>
    <col min="13832" max="13833" width="9.140625" style="7"/>
    <col min="13834" max="13834" width="10.28515625" style="7" customWidth="1"/>
    <col min="13835" max="14080" width="9.140625" style="7"/>
    <col min="14081" max="14081" width="12.5703125" style="7" customWidth="1"/>
    <col min="14082" max="14082" width="14.140625" style="7" customWidth="1"/>
    <col min="14083" max="14083" width="12" style="7" customWidth="1"/>
    <col min="14084" max="14084" width="9.140625" style="7"/>
    <col min="14085" max="14085" width="10.140625" style="7" bestFit="1" customWidth="1"/>
    <col min="14086" max="14086" width="10.42578125" style="7" customWidth="1"/>
    <col min="14087" max="14087" width="2.7109375" style="7" customWidth="1"/>
    <col min="14088" max="14089" width="9.140625" style="7"/>
    <col min="14090" max="14090" width="10.28515625" style="7" customWidth="1"/>
    <col min="14091" max="14336" width="9.140625" style="7"/>
    <col min="14337" max="14337" width="12.5703125" style="7" customWidth="1"/>
    <col min="14338" max="14338" width="14.140625" style="7" customWidth="1"/>
    <col min="14339" max="14339" width="12" style="7" customWidth="1"/>
    <col min="14340" max="14340" width="9.140625" style="7"/>
    <col min="14341" max="14341" width="10.140625" style="7" bestFit="1" customWidth="1"/>
    <col min="14342" max="14342" width="10.42578125" style="7" customWidth="1"/>
    <col min="14343" max="14343" width="2.7109375" style="7" customWidth="1"/>
    <col min="14344" max="14345" width="9.140625" style="7"/>
    <col min="14346" max="14346" width="10.28515625" style="7" customWidth="1"/>
    <col min="14347" max="14592" width="9.140625" style="7"/>
    <col min="14593" max="14593" width="12.5703125" style="7" customWidth="1"/>
    <col min="14594" max="14594" width="14.140625" style="7" customWidth="1"/>
    <col min="14595" max="14595" width="12" style="7" customWidth="1"/>
    <col min="14596" max="14596" width="9.140625" style="7"/>
    <col min="14597" max="14597" width="10.140625" style="7" bestFit="1" customWidth="1"/>
    <col min="14598" max="14598" width="10.42578125" style="7" customWidth="1"/>
    <col min="14599" max="14599" width="2.7109375" style="7" customWidth="1"/>
    <col min="14600" max="14601" width="9.140625" style="7"/>
    <col min="14602" max="14602" width="10.28515625" style="7" customWidth="1"/>
    <col min="14603" max="14848" width="9.140625" style="7"/>
    <col min="14849" max="14849" width="12.5703125" style="7" customWidth="1"/>
    <col min="14850" max="14850" width="14.140625" style="7" customWidth="1"/>
    <col min="14851" max="14851" width="12" style="7" customWidth="1"/>
    <col min="14852" max="14852" width="9.140625" style="7"/>
    <col min="14853" max="14853" width="10.140625" style="7" bestFit="1" customWidth="1"/>
    <col min="14854" max="14854" width="10.42578125" style="7" customWidth="1"/>
    <col min="14855" max="14855" width="2.7109375" style="7" customWidth="1"/>
    <col min="14856" max="14857" width="9.140625" style="7"/>
    <col min="14858" max="14858" width="10.28515625" style="7" customWidth="1"/>
    <col min="14859" max="15104" width="9.140625" style="7"/>
    <col min="15105" max="15105" width="12.5703125" style="7" customWidth="1"/>
    <col min="15106" max="15106" width="14.140625" style="7" customWidth="1"/>
    <col min="15107" max="15107" width="12" style="7" customWidth="1"/>
    <col min="15108" max="15108" width="9.140625" style="7"/>
    <col min="15109" max="15109" width="10.140625" style="7" bestFit="1" customWidth="1"/>
    <col min="15110" max="15110" width="10.42578125" style="7" customWidth="1"/>
    <col min="15111" max="15111" width="2.7109375" style="7" customWidth="1"/>
    <col min="15112" max="15113" width="9.140625" style="7"/>
    <col min="15114" max="15114" width="10.28515625" style="7" customWidth="1"/>
    <col min="15115" max="15360" width="9.140625" style="7"/>
    <col min="15361" max="15361" width="12.5703125" style="7" customWidth="1"/>
    <col min="15362" max="15362" width="14.140625" style="7" customWidth="1"/>
    <col min="15363" max="15363" width="12" style="7" customWidth="1"/>
    <col min="15364" max="15364" width="9.140625" style="7"/>
    <col min="15365" max="15365" width="10.140625" style="7" bestFit="1" customWidth="1"/>
    <col min="15366" max="15366" width="10.42578125" style="7" customWidth="1"/>
    <col min="15367" max="15367" width="2.7109375" style="7" customWidth="1"/>
    <col min="15368" max="15369" width="9.140625" style="7"/>
    <col min="15370" max="15370" width="10.28515625" style="7" customWidth="1"/>
    <col min="15371" max="15616" width="9.140625" style="7"/>
    <col min="15617" max="15617" width="12.5703125" style="7" customWidth="1"/>
    <col min="15618" max="15618" width="14.140625" style="7" customWidth="1"/>
    <col min="15619" max="15619" width="12" style="7" customWidth="1"/>
    <col min="15620" max="15620" width="9.140625" style="7"/>
    <col min="15621" max="15621" width="10.140625" style="7" bestFit="1" customWidth="1"/>
    <col min="15622" max="15622" width="10.42578125" style="7" customWidth="1"/>
    <col min="15623" max="15623" width="2.7109375" style="7" customWidth="1"/>
    <col min="15624" max="15625" width="9.140625" style="7"/>
    <col min="15626" max="15626" width="10.28515625" style="7" customWidth="1"/>
    <col min="15627" max="15872" width="9.140625" style="7"/>
    <col min="15873" max="15873" width="12.5703125" style="7" customWidth="1"/>
    <col min="15874" max="15874" width="14.140625" style="7" customWidth="1"/>
    <col min="15875" max="15875" width="12" style="7" customWidth="1"/>
    <col min="15876" max="15876" width="9.140625" style="7"/>
    <col min="15877" max="15877" width="10.140625" style="7" bestFit="1" customWidth="1"/>
    <col min="15878" max="15878" width="10.42578125" style="7" customWidth="1"/>
    <col min="15879" max="15879" width="2.7109375" style="7" customWidth="1"/>
    <col min="15880" max="15881" width="9.140625" style="7"/>
    <col min="15882" max="15882" width="10.28515625" style="7" customWidth="1"/>
    <col min="15883" max="16128" width="9.140625" style="7"/>
    <col min="16129" max="16129" width="12.5703125" style="7" customWidth="1"/>
    <col min="16130" max="16130" width="14.140625" style="7" customWidth="1"/>
    <col min="16131" max="16131" width="12" style="7" customWidth="1"/>
    <col min="16132" max="16132" width="9.140625" style="7"/>
    <col min="16133" max="16133" width="10.140625" style="7" bestFit="1" customWidth="1"/>
    <col min="16134" max="16134" width="10.42578125" style="7" customWidth="1"/>
    <col min="16135" max="16135" width="2.7109375" style="7" customWidth="1"/>
    <col min="16136" max="16137" width="9.140625" style="7"/>
    <col min="16138" max="16138" width="10.28515625" style="7" customWidth="1"/>
    <col min="16139" max="16384" width="9.140625" style="7"/>
  </cols>
  <sheetData>
    <row r="1" spans="1:14" ht="19.5" thickBot="1" x14ac:dyDescent="0.3">
      <c r="A1" s="685" t="s">
        <v>169</v>
      </c>
      <c r="B1" s="686"/>
      <c r="C1" s="686"/>
      <c r="D1" s="686"/>
      <c r="E1" s="686"/>
      <c r="F1" s="686"/>
      <c r="G1" s="686"/>
      <c r="H1" s="686"/>
      <c r="I1" s="686"/>
      <c r="J1" s="686"/>
      <c r="K1" s="686"/>
      <c r="L1" s="686"/>
      <c r="M1" s="687"/>
    </row>
    <row r="2" spans="1:14" ht="19.5" thickBot="1" x14ac:dyDescent="0.3">
      <c r="A2" s="325"/>
      <c r="B2" s="326"/>
      <c r="C2" s="326"/>
      <c r="D2" s="326"/>
      <c r="E2" s="326"/>
      <c r="F2" s="326"/>
      <c r="G2" s="326"/>
      <c r="H2" s="326"/>
      <c r="I2" s="327"/>
      <c r="J2" s="327"/>
      <c r="K2" s="327"/>
      <c r="L2" s="327"/>
      <c r="M2" s="327"/>
      <c r="N2" s="9"/>
    </row>
    <row r="3" spans="1:14" ht="30" x14ac:dyDescent="0.25">
      <c r="A3" s="701" t="s">
        <v>174</v>
      </c>
      <c r="B3" s="702"/>
      <c r="C3" s="128">
        <f>'8-Annual Budget'!J17</f>
        <v>0</v>
      </c>
      <c r="D3" s="129"/>
      <c r="E3" s="129"/>
      <c r="F3" s="130" t="s">
        <v>175</v>
      </c>
      <c r="G3" s="32"/>
      <c r="H3" s="32"/>
      <c r="I3" s="124" t="s">
        <v>170</v>
      </c>
      <c r="J3" s="125" t="s">
        <v>171</v>
      </c>
      <c r="K3" s="126" t="s">
        <v>74</v>
      </c>
      <c r="L3" s="125" t="s">
        <v>172</v>
      </c>
      <c r="M3" s="127" t="s">
        <v>173</v>
      </c>
    </row>
    <row r="4" spans="1:14" x14ac:dyDescent="0.25">
      <c r="A4" s="690" t="s">
        <v>176</v>
      </c>
      <c r="B4" s="691"/>
      <c r="C4" s="703">
        <f>'8-Annual Budget'!C12</f>
        <v>0</v>
      </c>
      <c r="D4" s="703"/>
      <c r="E4" s="703"/>
      <c r="F4" s="135"/>
      <c r="G4" s="32"/>
      <c r="H4" s="32"/>
      <c r="I4" s="131" t="s">
        <v>163</v>
      </c>
      <c r="J4" s="132">
        <f>'8-Annual Budget'!G24</f>
        <v>0</v>
      </c>
      <c r="K4" s="133">
        <f>'8-Annual Budget'!D24</f>
        <v>0</v>
      </c>
      <c r="L4" s="133">
        <f>+J4-K4</f>
        <v>0</v>
      </c>
      <c r="M4" s="134" t="e">
        <f>+L4/K4</f>
        <v>#DIV/0!</v>
      </c>
    </row>
    <row r="5" spans="1:14" x14ac:dyDescent="0.25">
      <c r="A5" s="690" t="s">
        <v>177</v>
      </c>
      <c r="B5" s="691"/>
      <c r="C5" s="704">
        <f>'8-Annual Budget'!J12</f>
        <v>0</v>
      </c>
      <c r="D5" s="704"/>
      <c r="E5" s="704"/>
      <c r="F5" s="138"/>
      <c r="G5" s="32"/>
      <c r="H5" s="32"/>
      <c r="I5" s="136"/>
      <c r="J5" s="137"/>
      <c r="K5" s="137"/>
      <c r="L5" s="137"/>
      <c r="M5" s="138"/>
    </row>
    <row r="6" spans="1:14" x14ac:dyDescent="0.25">
      <c r="A6" s="690" t="s">
        <v>179</v>
      </c>
      <c r="B6" s="691"/>
      <c r="C6" s="318">
        <f>'8-Annual Budget'!J13</f>
        <v>0</v>
      </c>
      <c r="D6" s="141"/>
      <c r="E6" s="142"/>
      <c r="F6" s="143" t="s">
        <v>66</v>
      </c>
      <c r="G6" s="32"/>
      <c r="H6" s="32"/>
      <c r="I6" s="139" t="s">
        <v>178</v>
      </c>
      <c r="J6" s="132">
        <f>'8-Annual Budget'!G25</f>
        <v>0</v>
      </c>
      <c r="K6" s="133">
        <f>'8-Annual Budget'!D25</f>
        <v>0</v>
      </c>
      <c r="L6" s="133">
        <f>+J6-K6</f>
        <v>0</v>
      </c>
      <c r="M6" s="134" t="e">
        <f>+L6/K6</f>
        <v>#DIV/0!</v>
      </c>
    </row>
    <row r="7" spans="1:14" x14ac:dyDescent="0.25">
      <c r="A7" s="690" t="s">
        <v>181</v>
      </c>
      <c r="B7" s="691"/>
      <c r="C7" s="692"/>
      <c r="D7" s="693"/>
      <c r="E7" s="693"/>
      <c r="F7" s="146"/>
      <c r="G7" s="32"/>
      <c r="H7" s="32"/>
      <c r="I7" s="139" t="s">
        <v>180</v>
      </c>
      <c r="J7" s="144" t="e">
        <f>((+J6/J4))</f>
        <v>#DIV/0!</v>
      </c>
      <c r="K7" s="144" t="e">
        <f>((+K6/K4))</f>
        <v>#DIV/0!</v>
      </c>
      <c r="L7" s="140"/>
      <c r="M7" s="145"/>
    </row>
    <row r="8" spans="1:14" ht="15.75" thickBot="1" x14ac:dyDescent="0.3">
      <c r="A8" s="694" t="s">
        <v>182</v>
      </c>
      <c r="B8" s="695"/>
      <c r="C8" s="696"/>
      <c r="D8" s="697"/>
      <c r="E8" s="697"/>
      <c r="F8" s="147"/>
      <c r="G8" s="32"/>
      <c r="H8" s="32"/>
      <c r="I8" s="136"/>
      <c r="J8" s="137"/>
      <c r="K8" s="137"/>
      <c r="L8" s="137"/>
      <c r="M8" s="138"/>
    </row>
    <row r="9" spans="1:14" ht="15.75" thickBot="1" x14ac:dyDescent="0.3">
      <c r="A9" s="32"/>
      <c r="B9" s="32"/>
      <c r="C9" s="32"/>
      <c r="D9" s="32"/>
      <c r="E9" s="32"/>
      <c r="F9" s="32"/>
      <c r="G9" s="32"/>
      <c r="I9" s="139" t="s">
        <v>183</v>
      </c>
      <c r="J9" s="132">
        <f>'8-Annual Budget'!G26</f>
        <v>0</v>
      </c>
      <c r="K9" s="133">
        <f>'8-Annual Budget'!D26</f>
        <v>0</v>
      </c>
      <c r="L9" s="133">
        <f>+J9-K9</f>
        <v>0</v>
      </c>
      <c r="M9" s="134" t="e">
        <f>+L9/K9</f>
        <v>#DIV/0!</v>
      </c>
    </row>
    <row r="10" spans="1:14" x14ac:dyDescent="0.25">
      <c r="A10" s="698" t="s">
        <v>256</v>
      </c>
      <c r="B10" s="699"/>
      <c r="C10" s="699"/>
      <c r="D10" s="699"/>
      <c r="E10" s="699"/>
      <c r="F10" s="699"/>
      <c r="G10" s="700"/>
      <c r="H10" s="32"/>
      <c r="I10" s="136"/>
      <c r="J10" s="137"/>
      <c r="K10" s="137"/>
      <c r="L10" s="137"/>
      <c r="M10" s="138"/>
    </row>
    <row r="11" spans="1:14" ht="15.75" thickBot="1" x14ac:dyDescent="0.3">
      <c r="A11" s="321" t="s">
        <v>66</v>
      </c>
      <c r="B11" s="322"/>
      <c r="C11" s="323" t="s">
        <v>185</v>
      </c>
      <c r="D11" s="688"/>
      <c r="E11" s="688"/>
      <c r="F11" s="688"/>
      <c r="G11" s="689"/>
      <c r="H11" s="32"/>
      <c r="I11" s="281" t="s">
        <v>184</v>
      </c>
      <c r="J11" s="282">
        <f>'8-Annual Budget'!E39</f>
        <v>0</v>
      </c>
      <c r="K11" s="283">
        <f>'8-Annual Budget'!D39</f>
        <v>0</v>
      </c>
      <c r="L11" s="283">
        <f>+J11-K11</f>
        <v>0</v>
      </c>
      <c r="M11" s="284" t="e">
        <f>+L11/K11</f>
        <v>#DIV/0!</v>
      </c>
    </row>
    <row r="12" spans="1:14" x14ac:dyDescent="0.25">
      <c r="A12" s="678" t="s">
        <v>289</v>
      </c>
      <c r="B12" s="679"/>
      <c r="C12" s="679"/>
      <c r="D12" s="680" t="s">
        <v>260</v>
      </c>
      <c r="E12" s="681"/>
      <c r="F12" s="681"/>
      <c r="G12" s="328" t="s">
        <v>261</v>
      </c>
      <c r="H12" s="32"/>
      <c r="I12" s="32"/>
      <c r="J12" s="32"/>
      <c r="K12" s="32"/>
      <c r="L12" s="32"/>
      <c r="M12" s="32"/>
    </row>
    <row r="13" spans="1:14" x14ac:dyDescent="0.25">
      <c r="A13" s="364"/>
      <c r="B13" s="655" t="s">
        <v>258</v>
      </c>
      <c r="C13" s="655"/>
      <c r="D13" s="373">
        <f>'8-Annual Budget'!E42</f>
        <v>0</v>
      </c>
      <c r="E13" s="655" t="s">
        <v>258</v>
      </c>
      <c r="F13" s="655"/>
      <c r="G13" s="366">
        <f>SUM(D13-A13)</f>
        <v>0</v>
      </c>
      <c r="H13" s="32"/>
      <c r="I13" s="32"/>
      <c r="J13" s="32"/>
      <c r="K13" s="32"/>
      <c r="L13" s="32"/>
      <c r="M13" s="32"/>
    </row>
    <row r="14" spans="1:14" ht="15.75" thickBot="1" x14ac:dyDescent="0.3">
      <c r="A14" s="364"/>
      <c r="B14" s="655" t="s">
        <v>257</v>
      </c>
      <c r="C14" s="655"/>
      <c r="D14" s="373">
        <f>'4-Mgmt Svcs Addendum A'!E29</f>
        <v>0</v>
      </c>
      <c r="E14" s="655" t="s">
        <v>257</v>
      </c>
      <c r="F14" s="655"/>
      <c r="G14" s="366">
        <f>SUM(D14-A14)</f>
        <v>0</v>
      </c>
      <c r="H14" s="32"/>
      <c r="I14" s="32"/>
      <c r="J14" s="32"/>
      <c r="K14" s="32"/>
      <c r="L14" s="32"/>
      <c r="M14" s="32"/>
    </row>
    <row r="15" spans="1:14" ht="30" customHeight="1" thickBot="1" x14ac:dyDescent="0.3">
      <c r="A15" s="365"/>
      <c r="B15" s="656" t="s">
        <v>259</v>
      </c>
      <c r="C15" s="656"/>
      <c r="D15" s="374">
        <f>SUM(D13:D14)</f>
        <v>0</v>
      </c>
      <c r="E15" s="656" t="s">
        <v>259</v>
      </c>
      <c r="F15" s="656"/>
      <c r="G15" s="367">
        <f>SUM(D15-A15)</f>
        <v>0</v>
      </c>
      <c r="H15" s="32"/>
      <c r="I15" s="149" t="s">
        <v>187</v>
      </c>
      <c r="J15" s="150" t="s">
        <v>171</v>
      </c>
      <c r="K15" s="126" t="s">
        <v>74</v>
      </c>
      <c r="L15" s="150" t="s">
        <v>172</v>
      </c>
      <c r="M15" s="151" t="s">
        <v>173</v>
      </c>
    </row>
    <row r="16" spans="1:14" ht="15.75" thickBot="1" x14ac:dyDescent="0.3">
      <c r="A16" s="32"/>
      <c r="B16" s="32"/>
      <c r="C16" s="32"/>
      <c r="D16" s="32"/>
      <c r="E16" s="32"/>
      <c r="F16" s="32"/>
      <c r="G16" s="32"/>
      <c r="H16" s="32"/>
      <c r="I16" s="139" t="s">
        <v>186</v>
      </c>
      <c r="J16" s="152">
        <f>'8-Annual Budget'!G42</f>
        <v>0</v>
      </c>
      <c r="K16" s="133">
        <f>'8-Annual Budget'!D42</f>
        <v>0</v>
      </c>
      <c r="L16" s="133">
        <f>+J16-K16</f>
        <v>0</v>
      </c>
      <c r="M16" s="134" t="e">
        <f>+L16/K16</f>
        <v>#DIV/0!</v>
      </c>
    </row>
    <row r="17" spans="1:13" x14ac:dyDescent="0.25">
      <c r="A17" s="153" t="s">
        <v>188</v>
      </c>
      <c r="B17" s="154"/>
      <c r="C17" s="154"/>
      <c r="D17" s="154"/>
      <c r="E17" s="154"/>
      <c r="F17" s="154"/>
      <c r="G17" s="155"/>
      <c r="H17" s="32"/>
      <c r="I17" s="136"/>
      <c r="J17" s="137"/>
      <c r="K17" s="137"/>
      <c r="L17" s="137"/>
      <c r="M17" s="138"/>
    </row>
    <row r="18" spans="1:13" x14ac:dyDescent="0.25">
      <c r="A18" s="183" t="s">
        <v>189</v>
      </c>
      <c r="B18" s="184" t="s">
        <v>216</v>
      </c>
      <c r="C18" s="184" t="s">
        <v>190</v>
      </c>
      <c r="D18" s="677" t="s">
        <v>191</v>
      </c>
      <c r="E18" s="677"/>
      <c r="F18" s="156"/>
      <c r="G18" s="157"/>
      <c r="H18" s="32"/>
      <c r="I18" s="139" t="s">
        <v>192</v>
      </c>
      <c r="J18" s="133">
        <f>'8-Annual Budget'!G44</f>
        <v>0</v>
      </c>
      <c r="K18" s="133">
        <f>'8-Annual Budget'!D44</f>
        <v>0</v>
      </c>
      <c r="L18" s="133">
        <f>+J18-K18</f>
        <v>0</v>
      </c>
      <c r="M18" s="134" t="e">
        <f>+L18/K18</f>
        <v>#DIV/0!</v>
      </c>
    </row>
    <row r="19" spans="1:13" x14ac:dyDescent="0.25">
      <c r="A19" s="158"/>
      <c r="B19" s="159"/>
      <c r="C19" s="160">
        <f>+B19*12</f>
        <v>0</v>
      </c>
      <c r="D19" s="714"/>
      <c r="E19" s="714"/>
      <c r="F19" s="156"/>
      <c r="G19" s="157"/>
      <c r="H19" s="32"/>
      <c r="I19" s="136"/>
      <c r="J19" s="161"/>
      <c r="K19" s="161"/>
      <c r="L19" s="161"/>
      <c r="M19" s="162"/>
    </row>
    <row r="20" spans="1:13" x14ac:dyDescent="0.25">
      <c r="A20" s="158"/>
      <c r="B20" s="159"/>
      <c r="C20" s="160">
        <f>+B20*12</f>
        <v>0</v>
      </c>
      <c r="D20" s="714"/>
      <c r="E20" s="714"/>
      <c r="F20" s="156"/>
      <c r="G20" s="157"/>
      <c r="H20" s="32"/>
      <c r="I20" s="139" t="s">
        <v>193</v>
      </c>
      <c r="J20" s="133">
        <f>'8-Annual Budget'!G64</f>
        <v>0</v>
      </c>
      <c r="K20" s="133">
        <f>'8-Annual Budget'!D64</f>
        <v>0</v>
      </c>
      <c r="L20" s="133">
        <f>+J20-K20</f>
        <v>0</v>
      </c>
      <c r="M20" s="134" t="e">
        <f>+L20/K20</f>
        <v>#DIV/0!</v>
      </c>
    </row>
    <row r="21" spans="1:13" x14ac:dyDescent="0.25">
      <c r="A21" s="158"/>
      <c r="B21" s="159"/>
      <c r="C21" s="160">
        <f t="shared" ref="C21:C22" si="0">+B21*12</f>
        <v>0</v>
      </c>
      <c r="D21" s="714"/>
      <c r="E21" s="714"/>
      <c r="F21" s="156"/>
      <c r="G21" s="157"/>
      <c r="H21" s="32"/>
      <c r="I21" s="136"/>
      <c r="J21" s="161"/>
      <c r="K21" s="161"/>
      <c r="L21" s="161"/>
      <c r="M21" s="162"/>
    </row>
    <row r="22" spans="1:13" ht="15.75" thickBot="1" x14ac:dyDescent="0.3">
      <c r="A22" s="312"/>
      <c r="B22" s="313"/>
      <c r="C22" s="314">
        <f t="shared" si="0"/>
        <v>0</v>
      </c>
      <c r="D22" s="715"/>
      <c r="E22" s="716"/>
      <c r="F22" s="315"/>
      <c r="G22" s="316"/>
      <c r="H22" s="32"/>
      <c r="I22" s="139" t="s">
        <v>194</v>
      </c>
      <c r="J22" s="133">
        <f>'8-Annual Budget'!G80</f>
        <v>0</v>
      </c>
      <c r="K22" s="133">
        <f>'8-Annual Budget'!D80</f>
        <v>0</v>
      </c>
      <c r="L22" s="133">
        <f>+J22-K22</f>
        <v>0</v>
      </c>
      <c r="M22" s="134" t="e">
        <f>+L22/K22</f>
        <v>#DIV/0!</v>
      </c>
    </row>
    <row r="23" spans="1:13" ht="16.5" thickTop="1" thickBot="1" x14ac:dyDescent="0.3">
      <c r="A23" s="148"/>
      <c r="B23" s="310" t="s">
        <v>3</v>
      </c>
      <c r="C23" s="311">
        <f>SUM(C19:C22)</f>
        <v>0</v>
      </c>
      <c r="D23" s="712" t="s">
        <v>250</v>
      </c>
      <c r="E23" s="713"/>
      <c r="F23" s="309">
        <f>'8-Annual Budget'!E105</f>
        <v>0</v>
      </c>
      <c r="G23" s="308">
        <f>F23-C23</f>
        <v>0</v>
      </c>
      <c r="H23" s="31"/>
      <c r="I23" s="136"/>
      <c r="J23" s="161"/>
      <c r="K23" s="161"/>
      <c r="L23" s="161"/>
      <c r="M23" s="162"/>
    </row>
    <row r="24" spans="1:13" ht="15.75" thickBot="1" x14ac:dyDescent="0.3">
      <c r="A24" s="163"/>
      <c r="B24" s="31"/>
      <c r="C24" s="31"/>
      <c r="D24" s="31"/>
      <c r="E24" s="31"/>
      <c r="F24" s="31"/>
      <c r="G24" s="31"/>
      <c r="H24" s="31"/>
      <c r="I24" s="139" t="s">
        <v>195</v>
      </c>
      <c r="J24" s="133">
        <f>'8-Annual Budget'!G82</f>
        <v>0</v>
      </c>
      <c r="K24" s="133">
        <f>'8-Annual Budget'!D82</f>
        <v>0</v>
      </c>
      <c r="L24" s="133">
        <f>+J24-K24</f>
        <v>0</v>
      </c>
      <c r="M24" s="134" t="e">
        <f>+L24/K24</f>
        <v>#DIV/0!</v>
      </c>
    </row>
    <row r="25" spans="1:13" x14ac:dyDescent="0.25">
      <c r="A25" s="707" t="s">
        <v>87</v>
      </c>
      <c r="B25" s="708"/>
      <c r="C25" s="295" t="s">
        <v>197</v>
      </c>
      <c r="D25" s="164"/>
      <c r="E25" s="709"/>
      <c r="F25" s="710"/>
      <c r="G25" s="711"/>
      <c r="H25" s="31"/>
      <c r="I25" s="136"/>
      <c r="J25" s="161"/>
      <c r="K25" s="161"/>
      <c r="L25" s="161"/>
      <c r="M25" s="162"/>
    </row>
    <row r="26" spans="1:13" x14ac:dyDescent="0.25">
      <c r="A26" s="165" t="s">
        <v>199</v>
      </c>
      <c r="B26" s="166">
        <v>0</v>
      </c>
      <c r="C26" s="167">
        <v>12</v>
      </c>
      <c r="D26" s="168">
        <f>+B26*C26</f>
        <v>0</v>
      </c>
      <c r="E26" s="298"/>
      <c r="F26" s="298"/>
      <c r="G26" s="299"/>
      <c r="H26" s="32"/>
      <c r="I26" s="139" t="s">
        <v>196</v>
      </c>
      <c r="J26" s="133">
        <f>'8-Annual Budget'!G83</f>
        <v>0</v>
      </c>
      <c r="K26" s="133">
        <f>'8-Annual Budget'!D83</f>
        <v>0</v>
      </c>
      <c r="L26" s="133">
        <f>+J26-K26</f>
        <v>0</v>
      </c>
      <c r="M26" s="134" t="e">
        <f>+L26/K26</f>
        <v>#DIV/0!</v>
      </c>
    </row>
    <row r="27" spans="1:13" ht="15.75" thickBot="1" x14ac:dyDescent="0.3">
      <c r="A27" s="300" t="s">
        <v>199</v>
      </c>
      <c r="B27" s="301">
        <v>0</v>
      </c>
      <c r="C27" s="302">
        <v>0</v>
      </c>
      <c r="D27" s="303">
        <f>+B27*C27</f>
        <v>0</v>
      </c>
      <c r="E27" s="303">
        <f>+D26+D27</f>
        <v>0</v>
      </c>
      <c r="F27" s="303">
        <f>'6-Transaction Schedules'!D17</f>
        <v>0</v>
      </c>
      <c r="G27" s="304">
        <f>SUM(F27-E27)</f>
        <v>0</v>
      </c>
      <c r="H27" s="32"/>
      <c r="I27" s="136"/>
      <c r="J27" s="161"/>
      <c r="K27" s="161"/>
      <c r="L27" s="161"/>
      <c r="M27" s="162"/>
    </row>
    <row r="28" spans="1:13" ht="15.75" thickBot="1" x14ac:dyDescent="0.3">
      <c r="A28" s="662" t="s">
        <v>201</v>
      </c>
      <c r="B28" s="663"/>
      <c r="C28" s="663"/>
      <c r="D28" s="663"/>
      <c r="E28" s="305" t="e">
        <f>'6-Transaction Schedules'!I17/'MH Review Worksheet (year)'!C6</f>
        <v>#DIV/0!</v>
      </c>
      <c r="F28" s="306"/>
      <c r="G28" s="307"/>
      <c r="H28" s="32"/>
      <c r="I28" s="139" t="s">
        <v>198</v>
      </c>
      <c r="J28" s="133">
        <f>'8-Annual Budget'!G87</f>
        <v>0</v>
      </c>
      <c r="K28" s="133">
        <f>'8-Annual Budget'!D87</f>
        <v>0</v>
      </c>
      <c r="L28" s="133">
        <f>+J28-K28</f>
        <v>0</v>
      </c>
      <c r="M28" s="134" t="e">
        <f>+L28/K28</f>
        <v>#DIV/0!</v>
      </c>
    </row>
    <row r="29" spans="1:13" ht="15.75" thickBot="1" x14ac:dyDescent="0.3">
      <c r="A29" s="668"/>
      <c r="B29" s="668"/>
      <c r="C29" s="668"/>
      <c r="D29" s="668"/>
      <c r="E29" s="668"/>
      <c r="F29" s="668"/>
      <c r="G29" s="668"/>
      <c r="H29" s="32"/>
      <c r="I29" s="136"/>
      <c r="J29" s="137"/>
      <c r="K29" s="161"/>
      <c r="L29" s="161"/>
      <c r="M29" s="162"/>
    </row>
    <row r="30" spans="1:13" x14ac:dyDescent="0.25">
      <c r="A30" s="664" t="s">
        <v>203</v>
      </c>
      <c r="B30" s="665"/>
      <c r="C30" s="360" t="s">
        <v>197</v>
      </c>
      <c r="D30" s="369"/>
      <c r="E30" s="666"/>
      <c r="F30" s="666"/>
      <c r="G30" s="667"/>
      <c r="H30" s="32"/>
      <c r="I30" s="277" t="s">
        <v>200</v>
      </c>
      <c r="J30" s="152">
        <f>'8-Annual Budget'!G53</f>
        <v>0</v>
      </c>
      <c r="K30" s="133">
        <f>'8-Annual Budget'!D53</f>
        <v>0</v>
      </c>
      <c r="L30" s="133">
        <f>+J30-K30</f>
        <v>0</v>
      </c>
      <c r="M30" s="134" t="e">
        <f>+L30/K30</f>
        <v>#DIV/0!</v>
      </c>
    </row>
    <row r="31" spans="1:13" ht="15.75" thickBot="1" x14ac:dyDescent="0.3">
      <c r="A31" s="669" t="s">
        <v>205</v>
      </c>
      <c r="B31" s="670"/>
      <c r="C31" s="671"/>
      <c r="D31" s="371"/>
      <c r="E31" s="368" t="s">
        <v>287</v>
      </c>
      <c r="F31" s="370"/>
      <c r="G31" s="372"/>
      <c r="H31" s="32"/>
      <c r="I31" s="136"/>
      <c r="J31" s="137"/>
      <c r="K31" s="161"/>
      <c r="L31" s="161"/>
      <c r="M31" s="162"/>
    </row>
    <row r="32" spans="1:13" ht="15.75" thickBot="1" x14ac:dyDescent="0.3">
      <c r="A32" s="317"/>
      <c r="B32" s="317"/>
      <c r="C32" s="317"/>
      <c r="D32" s="317"/>
      <c r="E32" s="317"/>
      <c r="F32" s="317"/>
      <c r="G32" s="317"/>
      <c r="H32" s="31"/>
      <c r="I32" s="277" t="s">
        <v>226</v>
      </c>
      <c r="J32" s="152">
        <f>SUM('8-Annual Budget'!G45+'8-Annual Budget'!G46+'8-Annual Budget'!G47+'8-Annual Budget'!G48+'8-Annual Budget'!G49+'8-Annual Budget'!G50+'8-Annual Budget'!G51+'8-Annual Budget'!G52+'8-Annual Budget'!G57)</f>
        <v>0</v>
      </c>
      <c r="K32" s="133">
        <f>SUM('8-Annual Budget'!D45+'8-Annual Budget'!D46+'8-Annual Budget'!D47+'8-Annual Budget'!D48+'8-Annual Budget'!D49+'8-Annual Budget'!D50+'8-Annual Budget'!D51+'8-Annual Budget'!D52+'8-Annual Budget'!D57)</f>
        <v>0</v>
      </c>
      <c r="L32" s="133">
        <f>+J32-K32</f>
        <v>0</v>
      </c>
      <c r="M32" s="134" t="e">
        <f>+L32/K32</f>
        <v>#DIV/0!</v>
      </c>
    </row>
    <row r="33" spans="1:13" ht="18.75" x14ac:dyDescent="0.3">
      <c r="A33" s="672" t="s">
        <v>202</v>
      </c>
      <c r="B33" s="673"/>
      <c r="C33" s="673"/>
      <c r="D33" s="674"/>
      <c r="E33" s="317"/>
      <c r="F33" s="317"/>
      <c r="G33" s="317"/>
      <c r="H33" s="31"/>
      <c r="I33" s="136"/>
      <c r="J33" s="137"/>
      <c r="K33" s="161"/>
      <c r="L33" s="161"/>
      <c r="M33" s="162"/>
    </row>
    <row r="34" spans="1:13" ht="19.5" thickBot="1" x14ac:dyDescent="0.35">
      <c r="A34" s="675" t="s">
        <v>204</v>
      </c>
      <c r="B34" s="676"/>
      <c r="C34" s="705">
        <f>'8-Annual Budget'!G102</f>
        <v>0</v>
      </c>
      <c r="D34" s="706"/>
      <c r="E34" s="169"/>
      <c r="F34" s="31"/>
      <c r="G34" s="31"/>
      <c r="H34" s="31"/>
      <c r="I34" s="281" t="s">
        <v>225</v>
      </c>
      <c r="J34" s="285">
        <f>SUM(J18:J32)</f>
        <v>0</v>
      </c>
      <c r="K34" s="285">
        <f t="shared" ref="K34:L34" si="1">SUM(K18:K32)</f>
        <v>0</v>
      </c>
      <c r="L34" s="285">
        <f t="shared" si="1"/>
        <v>0</v>
      </c>
      <c r="M34" s="284" t="e">
        <f>+L34/K34</f>
        <v>#DIV/0!</v>
      </c>
    </row>
    <row r="35" spans="1:13" ht="19.5" thickBot="1" x14ac:dyDescent="0.35">
      <c r="A35" s="324"/>
      <c r="B35" s="324"/>
      <c r="C35" s="324"/>
      <c r="D35" s="324"/>
      <c r="E35" s="169"/>
      <c r="F35" s="31"/>
      <c r="G35" s="31"/>
      <c r="H35" s="31"/>
      <c r="I35" s="31"/>
      <c r="J35" s="31"/>
      <c r="K35" s="31"/>
      <c r="L35" s="31"/>
      <c r="M35" s="31"/>
    </row>
    <row r="36" spans="1:13" x14ac:dyDescent="0.25">
      <c r="A36" s="657" t="s">
        <v>262</v>
      </c>
      <c r="B36" s="658"/>
      <c r="C36" s="658"/>
      <c r="D36" s="658"/>
      <c r="E36" s="658"/>
      <c r="F36" s="170" t="s">
        <v>206</v>
      </c>
      <c r="G36" s="170" t="s">
        <v>207</v>
      </c>
      <c r="H36" s="171"/>
      <c r="I36" s="171"/>
      <c r="J36" s="171"/>
      <c r="K36" s="171"/>
      <c r="L36" s="171"/>
      <c r="M36" s="172"/>
    </row>
    <row r="37" spans="1:13" x14ac:dyDescent="0.25">
      <c r="A37" s="659"/>
      <c r="B37" s="654"/>
      <c r="C37" s="654"/>
      <c r="D37" s="654"/>
      <c r="E37" s="654"/>
      <c r="F37" s="173" t="e">
        <f>K18/K9</f>
        <v>#DIV/0!</v>
      </c>
      <c r="G37" s="173" t="e">
        <f>J18/J9</f>
        <v>#DIV/0!</v>
      </c>
      <c r="H37" s="174"/>
      <c r="I37" s="654" t="s">
        <v>208</v>
      </c>
      <c r="J37" s="654"/>
      <c r="K37" s="175" t="e">
        <f>M18</f>
        <v>#DIV/0!</v>
      </c>
      <c r="L37" s="174"/>
      <c r="M37" s="176"/>
    </row>
    <row r="38" spans="1:13" x14ac:dyDescent="0.25">
      <c r="A38" s="660" t="s">
        <v>209</v>
      </c>
      <c r="B38" s="661"/>
      <c r="C38" s="661"/>
      <c r="D38" s="661"/>
      <c r="E38" s="661"/>
      <c r="F38" s="319"/>
      <c r="G38" s="319"/>
      <c r="H38" s="319"/>
      <c r="I38" s="319"/>
      <c r="J38" s="319"/>
      <c r="K38" s="319"/>
      <c r="L38" s="319"/>
      <c r="M38" s="177"/>
    </row>
    <row r="39" spans="1:13" x14ac:dyDescent="0.25">
      <c r="A39" s="178" t="s">
        <v>210</v>
      </c>
      <c r="B39" s="651"/>
      <c r="C39" s="652"/>
      <c r="D39" s="652"/>
      <c r="E39" s="652"/>
      <c r="F39" s="652"/>
      <c r="G39" s="652"/>
      <c r="H39" s="652"/>
      <c r="I39" s="652"/>
      <c r="J39" s="652"/>
      <c r="K39" s="652"/>
      <c r="L39" s="652"/>
      <c r="M39" s="653"/>
    </row>
    <row r="40" spans="1:13" x14ac:dyDescent="0.25">
      <c r="A40" s="179" t="s">
        <v>211</v>
      </c>
      <c r="B40" s="651"/>
      <c r="C40" s="652"/>
      <c r="D40" s="652"/>
      <c r="E40" s="652"/>
      <c r="F40" s="652"/>
      <c r="G40" s="652"/>
      <c r="H40" s="652"/>
      <c r="I40" s="652"/>
      <c r="J40" s="652"/>
      <c r="K40" s="652"/>
      <c r="L40" s="652"/>
      <c r="M40" s="653"/>
    </row>
    <row r="41" spans="1:13" x14ac:dyDescent="0.25">
      <c r="A41" s="180" t="s">
        <v>210</v>
      </c>
      <c r="B41" s="651"/>
      <c r="C41" s="652"/>
      <c r="D41" s="652"/>
      <c r="E41" s="652"/>
      <c r="F41" s="652"/>
      <c r="G41" s="652"/>
      <c r="H41" s="652"/>
      <c r="I41" s="652"/>
      <c r="J41" s="652"/>
      <c r="K41" s="652"/>
      <c r="L41" s="652"/>
      <c r="M41" s="653"/>
    </row>
    <row r="42" spans="1:13" x14ac:dyDescent="0.25">
      <c r="A42" s="179" t="s">
        <v>211</v>
      </c>
      <c r="B42" s="651"/>
      <c r="C42" s="652"/>
      <c r="D42" s="652"/>
      <c r="E42" s="652"/>
      <c r="F42" s="652"/>
      <c r="G42" s="652"/>
      <c r="H42" s="652"/>
      <c r="I42" s="652"/>
      <c r="J42" s="652"/>
      <c r="K42" s="652"/>
      <c r="L42" s="652"/>
      <c r="M42" s="653"/>
    </row>
    <row r="43" spans="1:13" x14ac:dyDescent="0.25">
      <c r="A43" s="180" t="s">
        <v>210</v>
      </c>
      <c r="B43" s="651"/>
      <c r="C43" s="652"/>
      <c r="D43" s="652"/>
      <c r="E43" s="652"/>
      <c r="F43" s="652"/>
      <c r="G43" s="652"/>
      <c r="H43" s="652"/>
      <c r="I43" s="652"/>
      <c r="J43" s="652"/>
      <c r="K43" s="652"/>
      <c r="L43" s="652"/>
      <c r="M43" s="653"/>
    </row>
    <row r="44" spans="1:13" x14ac:dyDescent="0.25">
      <c r="A44" s="179" t="s">
        <v>211</v>
      </c>
      <c r="B44" s="651"/>
      <c r="C44" s="652"/>
      <c r="D44" s="652"/>
      <c r="E44" s="652"/>
      <c r="F44" s="652"/>
      <c r="G44" s="652"/>
      <c r="H44" s="652"/>
      <c r="I44" s="652"/>
      <c r="J44" s="652"/>
      <c r="K44" s="652"/>
      <c r="L44" s="652"/>
      <c r="M44" s="653"/>
    </row>
    <row r="45" spans="1:13" x14ac:dyDescent="0.25">
      <c r="A45" s="180" t="s">
        <v>210</v>
      </c>
      <c r="B45" s="651"/>
      <c r="C45" s="652"/>
      <c r="D45" s="652"/>
      <c r="E45" s="652"/>
      <c r="F45" s="652"/>
      <c r="G45" s="652"/>
      <c r="H45" s="652"/>
      <c r="I45" s="652"/>
      <c r="J45" s="652"/>
      <c r="K45" s="652"/>
      <c r="L45" s="652"/>
      <c r="M45" s="653"/>
    </row>
    <row r="46" spans="1:13" x14ac:dyDescent="0.25">
      <c r="A46" s="179" t="s">
        <v>211</v>
      </c>
      <c r="B46" s="651"/>
      <c r="C46" s="652"/>
      <c r="D46" s="652"/>
      <c r="E46" s="652"/>
      <c r="F46" s="652"/>
      <c r="G46" s="652"/>
      <c r="H46" s="652"/>
      <c r="I46" s="652"/>
      <c r="J46" s="652"/>
      <c r="K46" s="652"/>
      <c r="L46" s="652"/>
      <c r="M46" s="653"/>
    </row>
    <row r="47" spans="1:13" x14ac:dyDescent="0.25">
      <c r="A47" s="180" t="s">
        <v>210</v>
      </c>
      <c r="B47" s="651"/>
      <c r="C47" s="652"/>
      <c r="D47" s="652"/>
      <c r="E47" s="652"/>
      <c r="F47" s="652"/>
      <c r="G47" s="652"/>
      <c r="H47" s="652"/>
      <c r="I47" s="652"/>
      <c r="J47" s="652"/>
      <c r="K47" s="652"/>
      <c r="L47" s="652"/>
      <c r="M47" s="653"/>
    </row>
    <row r="48" spans="1:13" ht="15.75" thickBot="1" x14ac:dyDescent="0.3">
      <c r="A48" s="181" t="s">
        <v>211</v>
      </c>
      <c r="B48" s="682"/>
      <c r="C48" s="683"/>
      <c r="D48" s="683"/>
      <c r="E48" s="683"/>
      <c r="F48" s="683"/>
      <c r="G48" s="683"/>
      <c r="H48" s="683"/>
      <c r="I48" s="683"/>
      <c r="J48" s="683"/>
      <c r="K48" s="683"/>
      <c r="L48" s="683"/>
      <c r="M48" s="684"/>
    </row>
    <row r="49" spans="9:13" x14ac:dyDescent="0.25">
      <c r="I49" s="9"/>
      <c r="J49" s="9"/>
      <c r="K49" s="9"/>
      <c r="L49" s="9"/>
      <c r="M49" s="9"/>
    </row>
    <row r="50" spans="9:13" x14ac:dyDescent="0.25">
      <c r="I50" s="9"/>
      <c r="J50" s="9"/>
      <c r="K50" s="9"/>
      <c r="L50" s="9"/>
      <c r="M50" s="9"/>
    </row>
    <row r="51" spans="9:13" x14ac:dyDescent="0.25">
      <c r="I51" s="9"/>
      <c r="J51" s="9"/>
      <c r="K51" s="9"/>
      <c r="L51" s="9"/>
      <c r="M51" s="9"/>
    </row>
    <row r="52" spans="9:13" x14ac:dyDescent="0.25">
      <c r="I52" s="9"/>
      <c r="J52" s="9"/>
      <c r="K52" s="9"/>
      <c r="L52" s="9"/>
      <c r="M52" s="9"/>
    </row>
  </sheetData>
  <sheetProtection algorithmName="SHA-512" hashValue="y8a/IP4QOXgkz8RPYntJMUELgC1WZtByy34ZmNtLgnc4s1+XcHi9ZhhyOcQAjW09wvsr90HWskzqcgUyhV3gdA==" saltValue="Mb0IUfUIP4jRvUbOUahWIA==" spinCount="100000" sheet="1" objects="1" scenarios="1"/>
  <mergeCells count="50">
    <mergeCell ref="C34:D34"/>
    <mergeCell ref="A25:B25"/>
    <mergeCell ref="E25:G25"/>
    <mergeCell ref="D23:E23"/>
    <mergeCell ref="D19:E19"/>
    <mergeCell ref="D20:E20"/>
    <mergeCell ref="D21:E21"/>
    <mergeCell ref="D22:E22"/>
    <mergeCell ref="A1:M1"/>
    <mergeCell ref="D11:G11"/>
    <mergeCell ref="A6:B6"/>
    <mergeCell ref="A7:B7"/>
    <mergeCell ref="C7:E7"/>
    <mergeCell ref="A8:B8"/>
    <mergeCell ref="C8:E8"/>
    <mergeCell ref="A10:G10"/>
    <mergeCell ref="A3:B3"/>
    <mergeCell ref="A4:B4"/>
    <mergeCell ref="C4:E4"/>
    <mergeCell ref="A5:B5"/>
    <mergeCell ref="C5:E5"/>
    <mergeCell ref="B46:M46"/>
    <mergeCell ref="B47:M47"/>
    <mergeCell ref="B48:M48"/>
    <mergeCell ref="B41:M41"/>
    <mergeCell ref="B42:M42"/>
    <mergeCell ref="B43:M43"/>
    <mergeCell ref="B44:M44"/>
    <mergeCell ref="B45:M45"/>
    <mergeCell ref="A12:C12"/>
    <mergeCell ref="D12:F12"/>
    <mergeCell ref="E15:F15"/>
    <mergeCell ref="B13:C13"/>
    <mergeCell ref="E14:F14"/>
    <mergeCell ref="B40:M40"/>
    <mergeCell ref="B39:M39"/>
    <mergeCell ref="I37:J37"/>
    <mergeCell ref="E13:F13"/>
    <mergeCell ref="B14:C14"/>
    <mergeCell ref="B15:C15"/>
    <mergeCell ref="A36:E37"/>
    <mergeCell ref="A38:E38"/>
    <mergeCell ref="A28:D28"/>
    <mergeCell ref="A30:B30"/>
    <mergeCell ref="E30:G30"/>
    <mergeCell ref="A29:G29"/>
    <mergeCell ref="A31:C31"/>
    <mergeCell ref="A33:D33"/>
    <mergeCell ref="A34:B34"/>
    <mergeCell ref="D18:E18"/>
  </mergeCells>
  <conditionalFormatting sqref="G27">
    <cfRule type="cellIs" dxfId="1" priority="1" operator="lessThan">
      <formula>-1</formula>
    </cfRule>
    <cfRule type="cellIs" dxfId="0" priority="2" operator="greaterThan">
      <formula>1</formula>
    </cfRule>
  </conditionalFormatting>
  <dataValidations count="2">
    <dataValidation type="list" allowBlank="1" showInputMessage="1" showErrorMessage="1" sqref="WVJ983046:WVK983046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C65538:D65538 IX65542:IY65542 ST65542:SU65542 ACP65542:ACQ65542 AML65542:AMM65542 AWH65542:AWI65542 BGD65542:BGE65542 BPZ65542:BQA65542 BZV65542:BZW65542 CJR65542:CJS65542 CTN65542:CTO65542 DDJ65542:DDK65542 DNF65542:DNG65542 DXB65542:DXC65542 EGX65542:EGY65542 EQT65542:EQU65542 FAP65542:FAQ65542 FKL65542:FKM65542 FUH65542:FUI65542 GED65542:GEE65542 GNZ65542:GOA65542 GXV65542:GXW65542 HHR65542:HHS65542 HRN65542:HRO65542 IBJ65542:IBK65542 ILF65542:ILG65542 IVB65542:IVC65542 JEX65542:JEY65542 JOT65542:JOU65542 JYP65542:JYQ65542 KIL65542:KIM65542 KSH65542:KSI65542 LCD65542:LCE65542 LLZ65542:LMA65542 LVV65542:LVW65542 MFR65542:MFS65542 MPN65542:MPO65542 MZJ65542:MZK65542 NJF65542:NJG65542 NTB65542:NTC65542 OCX65542:OCY65542 OMT65542:OMU65542 OWP65542:OWQ65542 PGL65542:PGM65542 PQH65542:PQI65542 QAD65542:QAE65542 QJZ65542:QKA65542 QTV65542:QTW65542 RDR65542:RDS65542 RNN65542:RNO65542 RXJ65542:RXK65542 SHF65542:SHG65542 SRB65542:SRC65542 TAX65542:TAY65542 TKT65542:TKU65542 TUP65542:TUQ65542 UEL65542:UEM65542 UOH65542:UOI65542 UYD65542:UYE65542 VHZ65542:VIA65542 VRV65542:VRW65542 WBR65542:WBS65542 WLN65542:WLO65542 WVJ65542:WVK65542 C131074:D131074 IX131078:IY131078 ST131078:SU131078 ACP131078:ACQ131078 AML131078:AMM131078 AWH131078:AWI131078 BGD131078:BGE131078 BPZ131078:BQA131078 BZV131078:BZW131078 CJR131078:CJS131078 CTN131078:CTO131078 DDJ131078:DDK131078 DNF131078:DNG131078 DXB131078:DXC131078 EGX131078:EGY131078 EQT131078:EQU131078 FAP131078:FAQ131078 FKL131078:FKM131078 FUH131078:FUI131078 GED131078:GEE131078 GNZ131078:GOA131078 GXV131078:GXW131078 HHR131078:HHS131078 HRN131078:HRO131078 IBJ131078:IBK131078 ILF131078:ILG131078 IVB131078:IVC131078 JEX131078:JEY131078 JOT131078:JOU131078 JYP131078:JYQ131078 KIL131078:KIM131078 KSH131078:KSI131078 LCD131078:LCE131078 LLZ131078:LMA131078 LVV131078:LVW131078 MFR131078:MFS131078 MPN131078:MPO131078 MZJ131078:MZK131078 NJF131078:NJG131078 NTB131078:NTC131078 OCX131078:OCY131078 OMT131078:OMU131078 OWP131078:OWQ131078 PGL131078:PGM131078 PQH131078:PQI131078 QAD131078:QAE131078 QJZ131078:QKA131078 QTV131078:QTW131078 RDR131078:RDS131078 RNN131078:RNO131078 RXJ131078:RXK131078 SHF131078:SHG131078 SRB131078:SRC131078 TAX131078:TAY131078 TKT131078:TKU131078 TUP131078:TUQ131078 UEL131078:UEM131078 UOH131078:UOI131078 UYD131078:UYE131078 VHZ131078:VIA131078 VRV131078:VRW131078 WBR131078:WBS131078 WLN131078:WLO131078 WVJ131078:WVK131078 C196610:D196610 IX196614:IY196614 ST196614:SU196614 ACP196614:ACQ196614 AML196614:AMM196614 AWH196614:AWI196614 BGD196614:BGE196614 BPZ196614:BQA196614 BZV196614:BZW196614 CJR196614:CJS196614 CTN196614:CTO196614 DDJ196614:DDK196614 DNF196614:DNG196614 DXB196614:DXC196614 EGX196614:EGY196614 EQT196614:EQU196614 FAP196614:FAQ196614 FKL196614:FKM196614 FUH196614:FUI196614 GED196614:GEE196614 GNZ196614:GOA196614 GXV196614:GXW196614 HHR196614:HHS196614 HRN196614:HRO196614 IBJ196614:IBK196614 ILF196614:ILG196614 IVB196614:IVC196614 JEX196614:JEY196614 JOT196614:JOU196614 JYP196614:JYQ196614 KIL196614:KIM196614 KSH196614:KSI196614 LCD196614:LCE196614 LLZ196614:LMA196614 LVV196614:LVW196614 MFR196614:MFS196614 MPN196614:MPO196614 MZJ196614:MZK196614 NJF196614:NJG196614 NTB196614:NTC196614 OCX196614:OCY196614 OMT196614:OMU196614 OWP196614:OWQ196614 PGL196614:PGM196614 PQH196614:PQI196614 QAD196614:QAE196614 QJZ196614:QKA196614 QTV196614:QTW196614 RDR196614:RDS196614 RNN196614:RNO196614 RXJ196614:RXK196614 SHF196614:SHG196614 SRB196614:SRC196614 TAX196614:TAY196614 TKT196614:TKU196614 TUP196614:TUQ196614 UEL196614:UEM196614 UOH196614:UOI196614 UYD196614:UYE196614 VHZ196614:VIA196614 VRV196614:VRW196614 WBR196614:WBS196614 WLN196614:WLO196614 WVJ196614:WVK196614 C262146:D262146 IX262150:IY262150 ST262150:SU262150 ACP262150:ACQ262150 AML262150:AMM262150 AWH262150:AWI262150 BGD262150:BGE262150 BPZ262150:BQA262150 BZV262150:BZW262150 CJR262150:CJS262150 CTN262150:CTO262150 DDJ262150:DDK262150 DNF262150:DNG262150 DXB262150:DXC262150 EGX262150:EGY262150 EQT262150:EQU262150 FAP262150:FAQ262150 FKL262150:FKM262150 FUH262150:FUI262150 GED262150:GEE262150 GNZ262150:GOA262150 GXV262150:GXW262150 HHR262150:HHS262150 HRN262150:HRO262150 IBJ262150:IBK262150 ILF262150:ILG262150 IVB262150:IVC262150 JEX262150:JEY262150 JOT262150:JOU262150 JYP262150:JYQ262150 KIL262150:KIM262150 KSH262150:KSI262150 LCD262150:LCE262150 LLZ262150:LMA262150 LVV262150:LVW262150 MFR262150:MFS262150 MPN262150:MPO262150 MZJ262150:MZK262150 NJF262150:NJG262150 NTB262150:NTC262150 OCX262150:OCY262150 OMT262150:OMU262150 OWP262150:OWQ262150 PGL262150:PGM262150 PQH262150:PQI262150 QAD262150:QAE262150 QJZ262150:QKA262150 QTV262150:QTW262150 RDR262150:RDS262150 RNN262150:RNO262150 RXJ262150:RXK262150 SHF262150:SHG262150 SRB262150:SRC262150 TAX262150:TAY262150 TKT262150:TKU262150 TUP262150:TUQ262150 UEL262150:UEM262150 UOH262150:UOI262150 UYD262150:UYE262150 VHZ262150:VIA262150 VRV262150:VRW262150 WBR262150:WBS262150 WLN262150:WLO262150 WVJ262150:WVK262150 C327682:D327682 IX327686:IY327686 ST327686:SU327686 ACP327686:ACQ327686 AML327686:AMM327686 AWH327686:AWI327686 BGD327686:BGE327686 BPZ327686:BQA327686 BZV327686:BZW327686 CJR327686:CJS327686 CTN327686:CTO327686 DDJ327686:DDK327686 DNF327686:DNG327686 DXB327686:DXC327686 EGX327686:EGY327686 EQT327686:EQU327686 FAP327686:FAQ327686 FKL327686:FKM327686 FUH327686:FUI327686 GED327686:GEE327686 GNZ327686:GOA327686 GXV327686:GXW327686 HHR327686:HHS327686 HRN327686:HRO327686 IBJ327686:IBK327686 ILF327686:ILG327686 IVB327686:IVC327686 JEX327686:JEY327686 JOT327686:JOU327686 JYP327686:JYQ327686 KIL327686:KIM327686 KSH327686:KSI327686 LCD327686:LCE327686 LLZ327686:LMA327686 LVV327686:LVW327686 MFR327686:MFS327686 MPN327686:MPO327686 MZJ327686:MZK327686 NJF327686:NJG327686 NTB327686:NTC327686 OCX327686:OCY327686 OMT327686:OMU327686 OWP327686:OWQ327686 PGL327686:PGM327686 PQH327686:PQI327686 QAD327686:QAE327686 QJZ327686:QKA327686 QTV327686:QTW327686 RDR327686:RDS327686 RNN327686:RNO327686 RXJ327686:RXK327686 SHF327686:SHG327686 SRB327686:SRC327686 TAX327686:TAY327686 TKT327686:TKU327686 TUP327686:TUQ327686 UEL327686:UEM327686 UOH327686:UOI327686 UYD327686:UYE327686 VHZ327686:VIA327686 VRV327686:VRW327686 WBR327686:WBS327686 WLN327686:WLO327686 WVJ327686:WVK327686 C393218:D393218 IX393222:IY393222 ST393222:SU393222 ACP393222:ACQ393222 AML393222:AMM393222 AWH393222:AWI393222 BGD393222:BGE393222 BPZ393222:BQA393222 BZV393222:BZW393222 CJR393222:CJS393222 CTN393222:CTO393222 DDJ393222:DDK393222 DNF393222:DNG393222 DXB393222:DXC393222 EGX393222:EGY393222 EQT393222:EQU393222 FAP393222:FAQ393222 FKL393222:FKM393222 FUH393222:FUI393222 GED393222:GEE393222 GNZ393222:GOA393222 GXV393222:GXW393222 HHR393222:HHS393222 HRN393222:HRO393222 IBJ393222:IBK393222 ILF393222:ILG393222 IVB393222:IVC393222 JEX393222:JEY393222 JOT393222:JOU393222 JYP393222:JYQ393222 KIL393222:KIM393222 KSH393222:KSI393222 LCD393222:LCE393222 LLZ393222:LMA393222 LVV393222:LVW393222 MFR393222:MFS393222 MPN393222:MPO393222 MZJ393222:MZK393222 NJF393222:NJG393222 NTB393222:NTC393222 OCX393222:OCY393222 OMT393222:OMU393222 OWP393222:OWQ393222 PGL393222:PGM393222 PQH393222:PQI393222 QAD393222:QAE393222 QJZ393222:QKA393222 QTV393222:QTW393222 RDR393222:RDS393222 RNN393222:RNO393222 RXJ393222:RXK393222 SHF393222:SHG393222 SRB393222:SRC393222 TAX393222:TAY393222 TKT393222:TKU393222 TUP393222:TUQ393222 UEL393222:UEM393222 UOH393222:UOI393222 UYD393222:UYE393222 VHZ393222:VIA393222 VRV393222:VRW393222 WBR393222:WBS393222 WLN393222:WLO393222 WVJ393222:WVK393222 C458754:D458754 IX458758:IY458758 ST458758:SU458758 ACP458758:ACQ458758 AML458758:AMM458758 AWH458758:AWI458758 BGD458758:BGE458758 BPZ458758:BQA458758 BZV458758:BZW458758 CJR458758:CJS458758 CTN458758:CTO458758 DDJ458758:DDK458758 DNF458758:DNG458758 DXB458758:DXC458758 EGX458758:EGY458758 EQT458758:EQU458758 FAP458758:FAQ458758 FKL458758:FKM458758 FUH458758:FUI458758 GED458758:GEE458758 GNZ458758:GOA458758 GXV458758:GXW458758 HHR458758:HHS458758 HRN458758:HRO458758 IBJ458758:IBK458758 ILF458758:ILG458758 IVB458758:IVC458758 JEX458758:JEY458758 JOT458758:JOU458758 JYP458758:JYQ458758 KIL458758:KIM458758 KSH458758:KSI458758 LCD458758:LCE458758 LLZ458758:LMA458758 LVV458758:LVW458758 MFR458758:MFS458758 MPN458758:MPO458758 MZJ458758:MZK458758 NJF458758:NJG458758 NTB458758:NTC458758 OCX458758:OCY458758 OMT458758:OMU458758 OWP458758:OWQ458758 PGL458758:PGM458758 PQH458758:PQI458758 QAD458758:QAE458758 QJZ458758:QKA458758 QTV458758:QTW458758 RDR458758:RDS458758 RNN458758:RNO458758 RXJ458758:RXK458758 SHF458758:SHG458758 SRB458758:SRC458758 TAX458758:TAY458758 TKT458758:TKU458758 TUP458758:TUQ458758 UEL458758:UEM458758 UOH458758:UOI458758 UYD458758:UYE458758 VHZ458758:VIA458758 VRV458758:VRW458758 WBR458758:WBS458758 WLN458758:WLO458758 WVJ458758:WVK458758 C524290:D524290 IX524294:IY524294 ST524294:SU524294 ACP524294:ACQ524294 AML524294:AMM524294 AWH524294:AWI524294 BGD524294:BGE524294 BPZ524294:BQA524294 BZV524294:BZW524294 CJR524294:CJS524294 CTN524294:CTO524294 DDJ524294:DDK524294 DNF524294:DNG524294 DXB524294:DXC524294 EGX524294:EGY524294 EQT524294:EQU524294 FAP524294:FAQ524294 FKL524294:FKM524294 FUH524294:FUI524294 GED524294:GEE524294 GNZ524294:GOA524294 GXV524294:GXW524294 HHR524294:HHS524294 HRN524294:HRO524294 IBJ524294:IBK524294 ILF524294:ILG524294 IVB524294:IVC524294 JEX524294:JEY524294 JOT524294:JOU524294 JYP524294:JYQ524294 KIL524294:KIM524294 KSH524294:KSI524294 LCD524294:LCE524294 LLZ524294:LMA524294 LVV524294:LVW524294 MFR524294:MFS524294 MPN524294:MPO524294 MZJ524294:MZK524294 NJF524294:NJG524294 NTB524294:NTC524294 OCX524294:OCY524294 OMT524294:OMU524294 OWP524294:OWQ524294 PGL524294:PGM524294 PQH524294:PQI524294 QAD524294:QAE524294 QJZ524294:QKA524294 QTV524294:QTW524294 RDR524294:RDS524294 RNN524294:RNO524294 RXJ524294:RXK524294 SHF524294:SHG524294 SRB524294:SRC524294 TAX524294:TAY524294 TKT524294:TKU524294 TUP524294:TUQ524294 UEL524294:UEM524294 UOH524294:UOI524294 UYD524294:UYE524294 VHZ524294:VIA524294 VRV524294:VRW524294 WBR524294:WBS524294 WLN524294:WLO524294 WVJ524294:WVK524294 C589826:D589826 IX589830:IY589830 ST589830:SU589830 ACP589830:ACQ589830 AML589830:AMM589830 AWH589830:AWI589830 BGD589830:BGE589830 BPZ589830:BQA589830 BZV589830:BZW589830 CJR589830:CJS589830 CTN589830:CTO589830 DDJ589830:DDK589830 DNF589830:DNG589830 DXB589830:DXC589830 EGX589830:EGY589830 EQT589830:EQU589830 FAP589830:FAQ589830 FKL589830:FKM589830 FUH589830:FUI589830 GED589830:GEE589830 GNZ589830:GOA589830 GXV589830:GXW589830 HHR589830:HHS589830 HRN589830:HRO589830 IBJ589830:IBK589830 ILF589830:ILG589830 IVB589830:IVC589830 JEX589830:JEY589830 JOT589830:JOU589830 JYP589830:JYQ589830 KIL589830:KIM589830 KSH589830:KSI589830 LCD589830:LCE589830 LLZ589830:LMA589830 LVV589830:LVW589830 MFR589830:MFS589830 MPN589830:MPO589830 MZJ589830:MZK589830 NJF589830:NJG589830 NTB589830:NTC589830 OCX589830:OCY589830 OMT589830:OMU589830 OWP589830:OWQ589830 PGL589830:PGM589830 PQH589830:PQI589830 QAD589830:QAE589830 QJZ589830:QKA589830 QTV589830:QTW589830 RDR589830:RDS589830 RNN589830:RNO589830 RXJ589830:RXK589830 SHF589830:SHG589830 SRB589830:SRC589830 TAX589830:TAY589830 TKT589830:TKU589830 TUP589830:TUQ589830 UEL589830:UEM589830 UOH589830:UOI589830 UYD589830:UYE589830 VHZ589830:VIA589830 VRV589830:VRW589830 WBR589830:WBS589830 WLN589830:WLO589830 WVJ589830:WVK589830 C655362:D655362 IX655366:IY655366 ST655366:SU655366 ACP655366:ACQ655366 AML655366:AMM655366 AWH655366:AWI655366 BGD655366:BGE655366 BPZ655366:BQA655366 BZV655366:BZW655366 CJR655366:CJS655366 CTN655366:CTO655366 DDJ655366:DDK655366 DNF655366:DNG655366 DXB655366:DXC655366 EGX655366:EGY655366 EQT655366:EQU655366 FAP655366:FAQ655366 FKL655366:FKM655366 FUH655366:FUI655366 GED655366:GEE655366 GNZ655366:GOA655366 GXV655366:GXW655366 HHR655366:HHS655366 HRN655366:HRO655366 IBJ655366:IBK655366 ILF655366:ILG655366 IVB655366:IVC655366 JEX655366:JEY655366 JOT655366:JOU655366 JYP655366:JYQ655366 KIL655366:KIM655366 KSH655366:KSI655366 LCD655366:LCE655366 LLZ655366:LMA655366 LVV655366:LVW655366 MFR655366:MFS655366 MPN655366:MPO655366 MZJ655366:MZK655366 NJF655366:NJG655366 NTB655366:NTC655366 OCX655366:OCY655366 OMT655366:OMU655366 OWP655366:OWQ655366 PGL655366:PGM655366 PQH655366:PQI655366 QAD655366:QAE655366 QJZ655366:QKA655366 QTV655366:QTW655366 RDR655366:RDS655366 RNN655366:RNO655366 RXJ655366:RXK655366 SHF655366:SHG655366 SRB655366:SRC655366 TAX655366:TAY655366 TKT655366:TKU655366 TUP655366:TUQ655366 UEL655366:UEM655366 UOH655366:UOI655366 UYD655366:UYE655366 VHZ655366:VIA655366 VRV655366:VRW655366 WBR655366:WBS655366 WLN655366:WLO655366 WVJ655366:WVK655366 C720898:D720898 IX720902:IY720902 ST720902:SU720902 ACP720902:ACQ720902 AML720902:AMM720902 AWH720902:AWI720902 BGD720902:BGE720902 BPZ720902:BQA720902 BZV720902:BZW720902 CJR720902:CJS720902 CTN720902:CTO720902 DDJ720902:DDK720902 DNF720902:DNG720902 DXB720902:DXC720902 EGX720902:EGY720902 EQT720902:EQU720902 FAP720902:FAQ720902 FKL720902:FKM720902 FUH720902:FUI720902 GED720902:GEE720902 GNZ720902:GOA720902 GXV720902:GXW720902 HHR720902:HHS720902 HRN720902:HRO720902 IBJ720902:IBK720902 ILF720902:ILG720902 IVB720902:IVC720902 JEX720902:JEY720902 JOT720902:JOU720902 JYP720902:JYQ720902 KIL720902:KIM720902 KSH720902:KSI720902 LCD720902:LCE720902 LLZ720902:LMA720902 LVV720902:LVW720902 MFR720902:MFS720902 MPN720902:MPO720902 MZJ720902:MZK720902 NJF720902:NJG720902 NTB720902:NTC720902 OCX720902:OCY720902 OMT720902:OMU720902 OWP720902:OWQ720902 PGL720902:PGM720902 PQH720902:PQI720902 QAD720902:QAE720902 QJZ720902:QKA720902 QTV720902:QTW720902 RDR720902:RDS720902 RNN720902:RNO720902 RXJ720902:RXK720902 SHF720902:SHG720902 SRB720902:SRC720902 TAX720902:TAY720902 TKT720902:TKU720902 TUP720902:TUQ720902 UEL720902:UEM720902 UOH720902:UOI720902 UYD720902:UYE720902 VHZ720902:VIA720902 VRV720902:VRW720902 WBR720902:WBS720902 WLN720902:WLO720902 WVJ720902:WVK720902 C786434:D786434 IX786438:IY786438 ST786438:SU786438 ACP786438:ACQ786438 AML786438:AMM786438 AWH786438:AWI786438 BGD786438:BGE786438 BPZ786438:BQA786438 BZV786438:BZW786438 CJR786438:CJS786438 CTN786438:CTO786438 DDJ786438:DDK786438 DNF786438:DNG786438 DXB786438:DXC786438 EGX786438:EGY786438 EQT786438:EQU786438 FAP786438:FAQ786438 FKL786438:FKM786438 FUH786438:FUI786438 GED786438:GEE786438 GNZ786438:GOA786438 GXV786438:GXW786438 HHR786438:HHS786438 HRN786438:HRO786438 IBJ786438:IBK786438 ILF786438:ILG786438 IVB786438:IVC786438 JEX786438:JEY786438 JOT786438:JOU786438 JYP786438:JYQ786438 KIL786438:KIM786438 KSH786438:KSI786438 LCD786438:LCE786438 LLZ786438:LMA786438 LVV786438:LVW786438 MFR786438:MFS786438 MPN786438:MPO786438 MZJ786438:MZK786438 NJF786438:NJG786438 NTB786438:NTC786438 OCX786438:OCY786438 OMT786438:OMU786438 OWP786438:OWQ786438 PGL786438:PGM786438 PQH786438:PQI786438 QAD786438:QAE786438 QJZ786438:QKA786438 QTV786438:QTW786438 RDR786438:RDS786438 RNN786438:RNO786438 RXJ786438:RXK786438 SHF786438:SHG786438 SRB786438:SRC786438 TAX786438:TAY786438 TKT786438:TKU786438 TUP786438:TUQ786438 UEL786438:UEM786438 UOH786438:UOI786438 UYD786438:UYE786438 VHZ786438:VIA786438 VRV786438:VRW786438 WBR786438:WBS786438 WLN786438:WLO786438 WVJ786438:WVK786438 C851970:D851970 IX851974:IY851974 ST851974:SU851974 ACP851974:ACQ851974 AML851974:AMM851974 AWH851974:AWI851974 BGD851974:BGE851974 BPZ851974:BQA851974 BZV851974:BZW851974 CJR851974:CJS851974 CTN851974:CTO851974 DDJ851974:DDK851974 DNF851974:DNG851974 DXB851974:DXC851974 EGX851974:EGY851974 EQT851974:EQU851974 FAP851974:FAQ851974 FKL851974:FKM851974 FUH851974:FUI851974 GED851974:GEE851974 GNZ851974:GOA851974 GXV851974:GXW851974 HHR851974:HHS851974 HRN851974:HRO851974 IBJ851974:IBK851974 ILF851974:ILG851974 IVB851974:IVC851974 JEX851974:JEY851974 JOT851974:JOU851974 JYP851974:JYQ851974 KIL851974:KIM851974 KSH851974:KSI851974 LCD851974:LCE851974 LLZ851974:LMA851974 LVV851974:LVW851974 MFR851974:MFS851974 MPN851974:MPO851974 MZJ851974:MZK851974 NJF851974:NJG851974 NTB851974:NTC851974 OCX851974:OCY851974 OMT851974:OMU851974 OWP851974:OWQ851974 PGL851974:PGM851974 PQH851974:PQI851974 QAD851974:QAE851974 QJZ851974:QKA851974 QTV851974:QTW851974 RDR851974:RDS851974 RNN851974:RNO851974 RXJ851974:RXK851974 SHF851974:SHG851974 SRB851974:SRC851974 TAX851974:TAY851974 TKT851974:TKU851974 TUP851974:TUQ851974 UEL851974:UEM851974 UOH851974:UOI851974 UYD851974:UYE851974 VHZ851974:VIA851974 VRV851974:VRW851974 WBR851974:WBS851974 WLN851974:WLO851974 WVJ851974:WVK851974 C917506:D917506 IX917510:IY917510 ST917510:SU917510 ACP917510:ACQ917510 AML917510:AMM917510 AWH917510:AWI917510 BGD917510:BGE917510 BPZ917510:BQA917510 BZV917510:BZW917510 CJR917510:CJS917510 CTN917510:CTO917510 DDJ917510:DDK917510 DNF917510:DNG917510 DXB917510:DXC917510 EGX917510:EGY917510 EQT917510:EQU917510 FAP917510:FAQ917510 FKL917510:FKM917510 FUH917510:FUI917510 GED917510:GEE917510 GNZ917510:GOA917510 GXV917510:GXW917510 HHR917510:HHS917510 HRN917510:HRO917510 IBJ917510:IBK917510 ILF917510:ILG917510 IVB917510:IVC917510 JEX917510:JEY917510 JOT917510:JOU917510 JYP917510:JYQ917510 KIL917510:KIM917510 KSH917510:KSI917510 LCD917510:LCE917510 LLZ917510:LMA917510 LVV917510:LVW917510 MFR917510:MFS917510 MPN917510:MPO917510 MZJ917510:MZK917510 NJF917510:NJG917510 NTB917510:NTC917510 OCX917510:OCY917510 OMT917510:OMU917510 OWP917510:OWQ917510 PGL917510:PGM917510 PQH917510:PQI917510 QAD917510:QAE917510 QJZ917510:QKA917510 QTV917510:QTW917510 RDR917510:RDS917510 RNN917510:RNO917510 RXJ917510:RXK917510 SHF917510:SHG917510 SRB917510:SRC917510 TAX917510:TAY917510 TKT917510:TKU917510 TUP917510:TUQ917510 UEL917510:UEM917510 UOH917510:UOI917510 UYD917510:UYE917510 VHZ917510:VIA917510 VRV917510:VRW917510 WBR917510:WBS917510 WLN917510:WLO917510 WVJ917510:WVK917510 C983042:D983042 IX983046:IY983046 ST983046:SU983046 ACP983046:ACQ983046 AML983046:AMM983046 AWH983046:AWI983046 BGD983046:BGE983046 BPZ983046:BQA983046 BZV983046:BZW983046 CJR983046:CJS983046 CTN983046:CTO983046 DDJ983046:DDK983046 DNF983046:DNG983046 DXB983046:DXC983046 EGX983046:EGY983046 EQT983046:EQU983046 FAP983046:FAQ983046 FKL983046:FKM983046 FUH983046:FUI983046 GED983046:GEE983046 GNZ983046:GOA983046 GXV983046:GXW983046 HHR983046:HHS983046 HRN983046:HRO983046 IBJ983046:IBK983046 ILF983046:ILG983046 IVB983046:IVC983046 JEX983046:JEY983046 JOT983046:JOU983046 JYP983046:JYQ983046 KIL983046:KIM983046 KSH983046:KSI983046 LCD983046:LCE983046 LLZ983046:LMA983046 LVV983046:LVW983046 MFR983046:MFS983046 MPN983046:MPO983046 MZJ983046:MZK983046 NJF983046:NJG983046 NTB983046:NTC983046 OCX983046:OCY983046 OMT983046:OMU983046 OWP983046:OWQ983046 PGL983046:PGM983046 PQH983046:PQI983046 QAD983046:QAE983046 QJZ983046:QKA983046 QTV983046:QTW983046 RDR983046:RDS983046 RNN983046:RNO983046 RXJ983046:RXK983046 SHF983046:SHG983046 SRB983046:SRC983046 TAX983046:TAY983046 TKT983046:TKU983046 TUP983046:TUQ983046 UEL983046:UEM983046 UOH983046:UOI983046 UYD983046:UYE983046 VHZ983046:VIA983046 VRV983046:VRW983046 WBR983046:WBS983046 WLN983046:WLO983046">
      <formula1>"Ricci Abbott, Lori Johnson, Cindy Wardwell"</formula1>
    </dataValidation>
    <dataValidation type="list" allowBlank="1" showInputMessage="1" showErrorMessage="1" sqref="WVJ983045:WVK983045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WBR7:WBS7 WLN7:WLO7 WVJ7:WVK7 C65537:D65537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3:D131073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09:D196609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5:D262145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1:D327681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17:D393217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3:D458753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89:D524289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5:D589825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1:D655361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897:D720897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3:D786433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69:D851969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5:D917505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1:D983041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formula1>"Andrew Altmaier, Sandy Bourrie, Tina Clary, Alison Dyer,  Judy Gilbert, Debbie Johnson, Jamie Johnson, Bill Kuhl, Grace Parker, Dan Towle"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Sheet1!$J$9:$J$20</xm:f>
          </x14:formula1>
          <xm:sqref>C7:E7</xm:sqref>
        </x14:dataValidation>
        <x14:dataValidation type="list" allowBlank="1" showInputMessage="1" showErrorMessage="1">
          <x14:formula1>
            <xm:f>Sheet1!$L$9:$L$11</xm:f>
          </x14:formula1>
          <xm:sqref>C8:E8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1-General directions</vt:lpstr>
      <vt:lpstr>4-Mgmt Svcs Addendum A</vt:lpstr>
      <vt:lpstr>5-RSC Addendum B</vt:lpstr>
      <vt:lpstr>6-Transaction Schedules</vt:lpstr>
      <vt:lpstr>7-Commercial Schedule</vt:lpstr>
      <vt:lpstr>8-Annual Budget</vt:lpstr>
      <vt:lpstr>P&amp;L</vt:lpstr>
      <vt:lpstr>MH Review Worksheet (year)</vt:lpstr>
      <vt:lpstr>Budget Review Report</vt:lpstr>
      <vt:lpstr>Sheet1</vt:lpstr>
      <vt:lpstr>'1-General directions'!Print_Area</vt:lpstr>
      <vt:lpstr>'4-Mgmt Svcs Addendum A'!Print_Area</vt:lpstr>
      <vt:lpstr>'5-RSC Addendum B'!Print_Area</vt:lpstr>
      <vt:lpstr>'6-Transaction Schedules'!Print_Area</vt:lpstr>
      <vt:lpstr>'7-Commercial Schedule'!Print_Area</vt:lpstr>
      <vt:lpstr>'8-Annual Budget'!Print_Area</vt:lpstr>
      <vt:lpstr>'Budget Review Report'!Print_Area</vt:lpstr>
      <vt:lpstr>restrictions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Maine State</dc:creator>
  <cp:lastModifiedBy>Wendy Bonsant</cp:lastModifiedBy>
  <cp:lastPrinted>2023-09-12T15:51:36Z</cp:lastPrinted>
  <dcterms:created xsi:type="dcterms:W3CDTF">2001-01-09T13:36:27Z</dcterms:created>
  <dcterms:modified xsi:type="dcterms:W3CDTF">2024-10-15T15:34:22Z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Standardized Financials</vt:lpwstr>
  </property>
</Properties>
</file>